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881C5704-A329-4974-9A2F-CEC607845EC7}" xr6:coauthVersionLast="47" xr6:coauthVersionMax="47" xr10:uidLastSave="{00000000-0000-0000-0000-000000000000}"/>
  <bookViews>
    <workbookView xWindow="-120" yWindow="-120" windowWidth="29040" windowHeight="15840" tabRatio="961" activeTab="1" xr2:uid="{00000000-000D-0000-FFFF-FFFF00000000}"/>
  </bookViews>
  <sheets>
    <sheet name="П.1.1-24-29 " sheetId="16" r:id="rId1"/>
    <sheet name="П.2.2 (24-29)" sheetId="18" r:id="rId2"/>
    <sheet name="П.1.3 (24-29)" sheetId="17" r:id="rId3"/>
  </sheets>
  <externalReferences>
    <externalReference r:id="rId4"/>
    <externalReference r:id="rId5"/>
  </externalReferences>
  <definedNames>
    <definedName name="_xlnm._FilterDatabase" localSheetId="0" hidden="1">'П.1.1-24-29 '!#REF!</definedName>
    <definedName name="_xlnm._FilterDatabase" localSheetId="2" hidden="1">'П.1.3 (24-29)'!$W$15:$AB$138</definedName>
    <definedName name="_xlnm._FilterDatabase" localSheetId="1" hidden="1">'П.2.2 (24-29)'!$A$16:$HC$102</definedName>
    <definedName name="adress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PrntSnbUser">#REF!</definedName>
    <definedName name="ShapkaBepxVezde">[1]ССР!#REF!</definedName>
    <definedName name="ShapkaNiz">[1]ССР!#REF!</definedName>
    <definedName name="Soglasovano">#REF!</definedName>
    <definedName name="su">#REF!</definedName>
    <definedName name="TARGET">[2]TEHSHEET!$I$42:$I$45</definedName>
    <definedName name="Utverzhdau">#REF!</definedName>
    <definedName name="_xlnm.Print_Area" localSheetId="0">'П.1.1-24-29 '!$A$1:$W$137</definedName>
    <definedName name="_xlnm.Print_Area" localSheetId="2">'П.1.3 (24-29)'!$A$1:$AK$139</definedName>
    <definedName name="_xlnm.Print_Area" localSheetId="1">'П.2.2 (24-29)'!$A$1:$AA$112</definedName>
  </definedNames>
  <calcPr calcId="181029"/>
</workbook>
</file>

<file path=xl/calcChain.xml><?xml version="1.0" encoding="utf-8"?>
<calcChain xmlns="http://schemas.openxmlformats.org/spreadsheetml/2006/main">
  <c r="P122" i="16" l="1"/>
  <c r="E122" i="16" l="1"/>
  <c r="Q72" i="16"/>
  <c r="Q73" i="16"/>
  <c r="AE76" i="17" l="1"/>
  <c r="AF76" i="17"/>
  <c r="AG77" i="17"/>
  <c r="AH77" i="17"/>
  <c r="AI77" i="17"/>
  <c r="AJ77" i="17"/>
  <c r="AF78" i="17"/>
  <c r="AG78" i="17"/>
  <c r="AH78" i="17"/>
  <c r="AI78" i="17"/>
  <c r="AJ78" i="17"/>
  <c r="AE79" i="17"/>
  <c r="AJ79" i="17"/>
  <c r="AE80" i="17"/>
  <c r="AF80" i="17"/>
  <c r="AG80" i="17"/>
  <c r="AH80" i="17"/>
  <c r="AE81" i="17"/>
  <c r="AF81" i="17"/>
  <c r="AG81" i="17"/>
  <c r="AH81" i="17"/>
  <c r="AI81" i="17"/>
  <c r="AJ81" i="17"/>
  <c r="AE82" i="17"/>
  <c r="AF82" i="17"/>
  <c r="AF83" i="17"/>
  <c r="AG83" i="17"/>
  <c r="AH83" i="17"/>
  <c r="AI83" i="17"/>
  <c r="AJ83" i="17"/>
  <c r="AE84" i="17"/>
  <c r="AF84" i="17"/>
  <c r="AF85" i="17"/>
  <c r="AG85" i="17"/>
  <c r="AH85" i="17"/>
  <c r="AI85" i="17"/>
  <c r="AJ85" i="17"/>
  <c r="AE86" i="17"/>
  <c r="AG86" i="17"/>
  <c r="AI86" i="17"/>
  <c r="AJ86" i="17"/>
  <c r="AE87" i="17"/>
  <c r="AF87" i="17"/>
  <c r="AH87" i="17"/>
  <c r="AI87" i="17"/>
  <c r="AJ87" i="17"/>
  <c r="AE88" i="17"/>
  <c r="AF88" i="17"/>
  <c r="AG88" i="17"/>
  <c r="AH88" i="17"/>
  <c r="AJ88" i="17"/>
  <c r="AE89" i="17"/>
  <c r="AF89" i="17"/>
  <c r="AG89" i="17"/>
  <c r="AH89" i="17"/>
  <c r="AI89" i="17"/>
  <c r="AJ89" i="17"/>
  <c r="AE90" i="17"/>
  <c r="AF90" i="17"/>
  <c r="AG90" i="17"/>
  <c r="AH90" i="17"/>
  <c r="AI90" i="17"/>
  <c r="AJ90" i="17"/>
  <c r="AE91" i="17"/>
  <c r="AF91" i="17"/>
  <c r="AG91" i="17"/>
  <c r="AI91" i="17"/>
  <c r="AJ91" i="17"/>
  <c r="AE92" i="17"/>
  <c r="AF92" i="17"/>
  <c r="AG92" i="17"/>
  <c r="AH92" i="17"/>
  <c r="AJ92" i="17"/>
  <c r="AE93" i="17"/>
  <c r="AF93" i="17"/>
  <c r="AG93" i="17"/>
  <c r="AH93" i="17"/>
  <c r="AI93" i="17"/>
  <c r="AE94" i="17"/>
  <c r="AE95" i="17"/>
  <c r="AF95" i="17"/>
  <c r="AE96" i="17"/>
  <c r="AF96" i="17"/>
  <c r="AG96" i="17"/>
  <c r="AH96" i="17"/>
  <c r="AI96" i="17"/>
  <c r="AJ96" i="17"/>
  <c r="AE97" i="17"/>
  <c r="AF97" i="17"/>
  <c r="AG97" i="17"/>
  <c r="AH97" i="17"/>
  <c r="AI97" i="17"/>
  <c r="AJ97" i="17"/>
  <c r="AE98" i="17"/>
  <c r="AF98" i="17"/>
  <c r="AH98" i="17"/>
  <c r="AI98" i="17"/>
  <c r="AJ98" i="17"/>
  <c r="AE99" i="17"/>
  <c r="AF99" i="17"/>
  <c r="AG99" i="17"/>
  <c r="AH99" i="17"/>
  <c r="AI99" i="17"/>
  <c r="AF100" i="17"/>
  <c r="AG100" i="17"/>
  <c r="AH100" i="17"/>
  <c r="AI100" i="17"/>
  <c r="AJ100" i="17"/>
  <c r="AE101" i="17"/>
  <c r="AF101" i="17"/>
  <c r="AG101" i="17"/>
  <c r="AH101" i="17"/>
  <c r="AI101" i="17"/>
  <c r="AJ101" i="17"/>
  <c r="AE102" i="17"/>
  <c r="AF102" i="17"/>
  <c r="AH102" i="17"/>
  <c r="AI102" i="17"/>
  <c r="AJ102" i="17"/>
  <c r="AE103" i="17"/>
  <c r="AF103" i="17"/>
  <c r="AG103" i="17"/>
  <c r="AH103" i="17"/>
  <c r="AI103" i="17"/>
  <c r="AJ103" i="17"/>
  <c r="AE104" i="17"/>
  <c r="AF104" i="17"/>
  <c r="AG104" i="17"/>
  <c r="AH104" i="17"/>
  <c r="AI104" i="17"/>
  <c r="AJ104" i="17"/>
  <c r="AE105" i="17"/>
  <c r="AF105" i="17"/>
  <c r="AG105" i="17"/>
  <c r="AJ105" i="17"/>
  <c r="AE106" i="17"/>
  <c r="AF106" i="17"/>
  <c r="AG106" i="17"/>
  <c r="AH106" i="17"/>
  <c r="AI106" i="17"/>
  <c r="AE107" i="17"/>
  <c r="AF107" i="17"/>
  <c r="AG107" i="17"/>
  <c r="AH107" i="17"/>
  <c r="AI107" i="17"/>
  <c r="AJ107" i="17"/>
  <c r="AE108" i="17"/>
  <c r="AF108" i="17"/>
  <c r="AG108" i="17"/>
  <c r="AJ108" i="17"/>
  <c r="AE109" i="17"/>
  <c r="AF109" i="17"/>
  <c r="AH109" i="17"/>
  <c r="AI109" i="17"/>
  <c r="AJ109" i="17"/>
  <c r="AE110" i="17"/>
  <c r="AF110" i="17"/>
  <c r="AG110" i="17"/>
  <c r="AH110" i="17"/>
  <c r="AI110" i="17"/>
  <c r="AE111" i="17"/>
  <c r="AF111" i="17"/>
  <c r="AG111" i="17"/>
  <c r="AH111" i="17"/>
  <c r="AI111" i="17"/>
  <c r="AJ111" i="17"/>
  <c r="AE112" i="17"/>
  <c r="AE113" i="17"/>
  <c r="AF113" i="17"/>
  <c r="AG113" i="17"/>
  <c r="AH113" i="17"/>
  <c r="AE114" i="17"/>
  <c r="AF114" i="17"/>
  <c r="AG114" i="17"/>
  <c r="AH114" i="17"/>
  <c r="AI114" i="17"/>
  <c r="AJ114" i="17"/>
  <c r="AF115" i="17"/>
  <c r="AG115" i="17"/>
  <c r="AH115" i="17"/>
  <c r="AI115" i="17"/>
  <c r="AJ115" i="17"/>
  <c r="AE116" i="17"/>
  <c r="AF116" i="17"/>
  <c r="AG116" i="17"/>
  <c r="AH116" i="17"/>
  <c r="AI116" i="17"/>
  <c r="AE117" i="17"/>
  <c r="AF117" i="17"/>
  <c r="AG117" i="17"/>
  <c r="AI117" i="17"/>
  <c r="AJ117" i="17"/>
  <c r="AE118" i="17"/>
  <c r="AF118" i="17"/>
  <c r="AH118" i="17"/>
  <c r="AI118" i="17"/>
  <c r="AJ118" i="17"/>
  <c r="AE119" i="17"/>
  <c r="AF119" i="17"/>
  <c r="AG119" i="17"/>
  <c r="AH119" i="17"/>
  <c r="AJ119" i="17"/>
  <c r="AE120" i="17"/>
  <c r="AF120" i="17"/>
  <c r="AG120" i="17"/>
  <c r="AH120" i="17"/>
  <c r="AI120" i="17"/>
  <c r="AJ120" i="17"/>
  <c r="AE121" i="17"/>
  <c r="AF121" i="17"/>
  <c r="AG121" i="17"/>
  <c r="AH121" i="17"/>
  <c r="AI121" i="17"/>
  <c r="AJ121" i="17"/>
  <c r="AE122" i="17"/>
  <c r="AF122" i="17"/>
  <c r="AG122" i="17"/>
  <c r="AH122" i="17"/>
  <c r="AI122" i="17"/>
  <c r="AJ122" i="17"/>
  <c r="AE123" i="17"/>
  <c r="AG123" i="17"/>
  <c r="AH123" i="17"/>
  <c r="AI123" i="17"/>
  <c r="AJ123" i="17"/>
  <c r="AF75" i="17"/>
  <c r="AG75" i="17"/>
  <c r="AH75" i="17"/>
  <c r="AI75" i="17"/>
  <c r="AJ75" i="17"/>
  <c r="U78" i="17"/>
  <c r="V78" i="17"/>
  <c r="W78" i="17"/>
  <c r="X78" i="17"/>
  <c r="Y78" i="17"/>
  <c r="T79" i="17"/>
  <c r="U79" i="17"/>
  <c r="V79" i="17"/>
  <c r="W79" i="17"/>
  <c r="X79" i="17"/>
  <c r="Y79" i="17"/>
  <c r="Z79" i="17"/>
  <c r="T80" i="17"/>
  <c r="U80" i="17"/>
  <c r="V80" i="17"/>
  <c r="W80" i="17"/>
  <c r="X80" i="17"/>
  <c r="Y80" i="17"/>
  <c r="Z80" i="17"/>
  <c r="U81" i="17"/>
  <c r="V81" i="17"/>
  <c r="W81" i="17"/>
  <c r="X81" i="17"/>
  <c r="Y81" i="17"/>
  <c r="T82" i="17"/>
  <c r="U82" i="17"/>
  <c r="V82" i="17"/>
  <c r="W82" i="17"/>
  <c r="X82" i="17"/>
  <c r="Y82" i="17"/>
  <c r="Z82" i="17"/>
  <c r="U83" i="17"/>
  <c r="V83" i="17"/>
  <c r="W83" i="17"/>
  <c r="X83" i="17"/>
  <c r="Y83" i="17"/>
  <c r="T84" i="17"/>
  <c r="U84" i="17"/>
  <c r="V84" i="17"/>
  <c r="W84" i="17"/>
  <c r="X84" i="17"/>
  <c r="Y84" i="17"/>
  <c r="Z84" i="17"/>
  <c r="U85" i="17"/>
  <c r="V85" i="17"/>
  <c r="W85" i="17"/>
  <c r="X85" i="17"/>
  <c r="Y85" i="17"/>
  <c r="T86" i="17"/>
  <c r="U86" i="17"/>
  <c r="V86" i="17"/>
  <c r="W86" i="17"/>
  <c r="X86" i="17"/>
  <c r="Y86" i="17"/>
  <c r="Z86" i="17"/>
  <c r="T87" i="17"/>
  <c r="U87" i="17"/>
  <c r="V87" i="17"/>
  <c r="W87" i="17"/>
  <c r="X87" i="17"/>
  <c r="Y87" i="17"/>
  <c r="Z87" i="17"/>
  <c r="T88" i="17"/>
  <c r="U88" i="17"/>
  <c r="V88" i="17"/>
  <c r="W88" i="17"/>
  <c r="X88" i="17"/>
  <c r="Y88" i="17"/>
  <c r="Z88" i="17"/>
  <c r="T89" i="17"/>
  <c r="U89" i="17"/>
  <c r="V89" i="17"/>
  <c r="W89" i="17"/>
  <c r="X89" i="17"/>
  <c r="Y89" i="17"/>
  <c r="T90" i="17"/>
  <c r="U90" i="17"/>
  <c r="V90" i="17"/>
  <c r="W90" i="17"/>
  <c r="X90" i="17"/>
  <c r="Y90" i="17"/>
  <c r="T91" i="17"/>
  <c r="U91" i="17"/>
  <c r="V91" i="17"/>
  <c r="W91" i="17"/>
  <c r="X91" i="17"/>
  <c r="Y91" i="17"/>
  <c r="T92" i="17"/>
  <c r="U92" i="17"/>
  <c r="V92" i="17"/>
  <c r="W92" i="17"/>
  <c r="X92" i="17"/>
  <c r="Y92" i="17"/>
  <c r="T93" i="17"/>
  <c r="U93" i="17"/>
  <c r="V93" i="17"/>
  <c r="W93" i="17"/>
  <c r="X93" i="17"/>
  <c r="Y93" i="17"/>
  <c r="T94" i="17"/>
  <c r="U94" i="17"/>
  <c r="V94" i="17"/>
  <c r="W94" i="17"/>
  <c r="X94" i="17"/>
  <c r="Y94" i="17"/>
  <c r="Z94" i="17"/>
  <c r="T95" i="17"/>
  <c r="U95" i="17"/>
  <c r="V95" i="17"/>
  <c r="W95" i="17"/>
  <c r="X95" i="17"/>
  <c r="Y95" i="17"/>
  <c r="Z95" i="17"/>
  <c r="T96" i="17"/>
  <c r="U96" i="17"/>
  <c r="V96" i="17"/>
  <c r="W96" i="17"/>
  <c r="X96" i="17"/>
  <c r="Y96" i="17"/>
  <c r="T97" i="17"/>
  <c r="U97" i="17"/>
  <c r="V97" i="17"/>
  <c r="W97" i="17"/>
  <c r="X97" i="17"/>
  <c r="Y97" i="17"/>
  <c r="T98" i="17"/>
  <c r="U98" i="17"/>
  <c r="V98" i="17"/>
  <c r="W98" i="17"/>
  <c r="X98" i="17"/>
  <c r="Y98" i="17"/>
  <c r="Z98" i="17"/>
  <c r="T99" i="17"/>
  <c r="U99" i="17"/>
  <c r="V99" i="17"/>
  <c r="W99" i="17"/>
  <c r="X99" i="17"/>
  <c r="Y99" i="17"/>
  <c r="U100" i="17"/>
  <c r="V100" i="17"/>
  <c r="W100" i="17"/>
  <c r="X100" i="17"/>
  <c r="Y100" i="17"/>
  <c r="T101" i="17"/>
  <c r="U101" i="17"/>
  <c r="V101" i="17"/>
  <c r="W101" i="17"/>
  <c r="X101" i="17"/>
  <c r="Y101" i="17"/>
  <c r="T102" i="17"/>
  <c r="U102" i="17"/>
  <c r="V102" i="17"/>
  <c r="W102" i="17"/>
  <c r="X102" i="17"/>
  <c r="Y102" i="17"/>
  <c r="Z102" i="17"/>
  <c r="T103" i="17"/>
  <c r="U103" i="17"/>
  <c r="V103" i="17"/>
  <c r="W103" i="17"/>
  <c r="X103" i="17"/>
  <c r="Y103" i="17"/>
  <c r="T104" i="17"/>
  <c r="U104" i="17"/>
  <c r="V104" i="17"/>
  <c r="W104" i="17"/>
  <c r="X104" i="17"/>
  <c r="Y104" i="17"/>
  <c r="T105" i="17"/>
  <c r="U105" i="17"/>
  <c r="V105" i="17"/>
  <c r="W105" i="17"/>
  <c r="X105" i="17"/>
  <c r="Y105" i="17"/>
  <c r="Z105" i="17"/>
  <c r="T106" i="17"/>
  <c r="U106" i="17"/>
  <c r="V106" i="17"/>
  <c r="W106" i="17"/>
  <c r="X106" i="17"/>
  <c r="Y106" i="17"/>
  <c r="U107" i="17"/>
  <c r="V107" i="17"/>
  <c r="W107" i="17"/>
  <c r="X107" i="17"/>
  <c r="Y107" i="17"/>
  <c r="T108" i="17"/>
  <c r="U108" i="17"/>
  <c r="V108" i="17"/>
  <c r="W108" i="17"/>
  <c r="X108" i="17"/>
  <c r="Y108" i="17"/>
  <c r="Z108" i="17"/>
  <c r="T109" i="17"/>
  <c r="U109" i="17"/>
  <c r="V109" i="17"/>
  <c r="W109" i="17"/>
  <c r="X109" i="17"/>
  <c r="Y109" i="17"/>
  <c r="T110" i="17"/>
  <c r="U110" i="17"/>
  <c r="V110" i="17"/>
  <c r="W110" i="17"/>
  <c r="X110" i="17"/>
  <c r="Y110" i="17"/>
  <c r="U111" i="17"/>
  <c r="V111" i="17"/>
  <c r="W111" i="17"/>
  <c r="X111" i="17"/>
  <c r="Y111" i="17"/>
  <c r="T112" i="17"/>
  <c r="U112" i="17"/>
  <c r="V112" i="17"/>
  <c r="W112" i="17"/>
  <c r="X112" i="17"/>
  <c r="Y112" i="17"/>
  <c r="Z112" i="17"/>
  <c r="T113" i="17"/>
  <c r="U113" i="17"/>
  <c r="V113" i="17"/>
  <c r="W113" i="17"/>
  <c r="X113" i="17"/>
  <c r="Y113" i="17"/>
  <c r="Z113" i="17"/>
  <c r="T114" i="17"/>
  <c r="U114" i="17"/>
  <c r="V114" i="17"/>
  <c r="W114" i="17"/>
  <c r="X114" i="17"/>
  <c r="Y114" i="17"/>
  <c r="Z114" i="17"/>
  <c r="U115" i="17"/>
  <c r="V115" i="17"/>
  <c r="W115" i="17"/>
  <c r="X115" i="17"/>
  <c r="Y115" i="17"/>
  <c r="T116" i="17"/>
  <c r="U116" i="17"/>
  <c r="V116" i="17"/>
  <c r="W116" i="17"/>
  <c r="X116" i="17"/>
  <c r="Y116" i="17"/>
  <c r="Z116" i="17"/>
  <c r="T117" i="17"/>
  <c r="U117" i="17"/>
  <c r="V117" i="17"/>
  <c r="W117" i="17"/>
  <c r="X117" i="17"/>
  <c r="Y117" i="17"/>
  <c r="Z117" i="17"/>
  <c r="T118" i="17"/>
  <c r="U118" i="17"/>
  <c r="V118" i="17"/>
  <c r="W118" i="17"/>
  <c r="X118" i="17"/>
  <c r="Y118" i="17"/>
  <c r="T119" i="17"/>
  <c r="U119" i="17"/>
  <c r="V119" i="17"/>
  <c r="W119" i="17"/>
  <c r="X119" i="17"/>
  <c r="Y119" i="17"/>
  <c r="U120" i="17"/>
  <c r="V120" i="17"/>
  <c r="W120" i="17"/>
  <c r="X120" i="17"/>
  <c r="Y120" i="17"/>
  <c r="T121" i="17"/>
  <c r="U121" i="17"/>
  <c r="V121" i="17"/>
  <c r="W121" i="17"/>
  <c r="X121" i="17"/>
  <c r="Y121" i="17"/>
  <c r="Z121" i="17"/>
  <c r="T122" i="17"/>
  <c r="U122" i="17"/>
  <c r="V122" i="17"/>
  <c r="W122" i="17"/>
  <c r="X122" i="17"/>
  <c r="Y122" i="17"/>
  <c r="Z122" i="17"/>
  <c r="U123" i="17"/>
  <c r="V123" i="17"/>
  <c r="W123" i="17"/>
  <c r="X123" i="17"/>
  <c r="Y123" i="17"/>
  <c r="Z123" i="17"/>
  <c r="U77" i="17"/>
  <c r="V77" i="17"/>
  <c r="W77" i="17"/>
  <c r="X77" i="17"/>
  <c r="Y77" i="17"/>
  <c r="Z77" i="17"/>
  <c r="B121" i="17"/>
  <c r="B122" i="17"/>
  <c r="B119" i="17"/>
  <c r="B118" i="17"/>
  <c r="B116" i="17"/>
  <c r="B117" i="17"/>
  <c r="B114" i="17"/>
  <c r="B109" i="17"/>
  <c r="B110" i="17"/>
  <c r="B108" i="17"/>
  <c r="B106" i="17"/>
  <c r="B105" i="17"/>
  <c r="B104" i="17"/>
  <c r="B103" i="17"/>
  <c r="B102" i="17"/>
  <c r="B101" i="17"/>
  <c r="B96" i="17"/>
  <c r="B97" i="17"/>
  <c r="B98" i="17"/>
  <c r="B99" i="17"/>
  <c r="B87" i="17"/>
  <c r="B88" i="17"/>
  <c r="B89" i="17"/>
  <c r="B90" i="17"/>
  <c r="B91" i="17"/>
  <c r="B92" i="17"/>
  <c r="B93" i="17"/>
  <c r="B94" i="17"/>
  <c r="B95" i="17"/>
  <c r="B86" i="17"/>
  <c r="B80" i="17"/>
  <c r="B79" i="17"/>
  <c r="U74" i="17"/>
  <c r="U73" i="17" s="1"/>
  <c r="V74" i="17"/>
  <c r="V73" i="17" s="1"/>
  <c r="W74" i="17"/>
  <c r="W73" i="17" s="1"/>
  <c r="X74" i="17"/>
  <c r="X73" i="17" s="1"/>
  <c r="Y74" i="17"/>
  <c r="Y73" i="17" s="1"/>
  <c r="Z74" i="17"/>
  <c r="Z73" i="17" s="1"/>
  <c r="AE57" i="17"/>
  <c r="AF57" i="17"/>
  <c r="AG57" i="17"/>
  <c r="AH57" i="17"/>
  <c r="AI57" i="17"/>
  <c r="AJ57" i="17"/>
  <c r="AF58" i="17"/>
  <c r="AG58" i="17"/>
  <c r="AH58" i="17"/>
  <c r="AI58" i="17"/>
  <c r="AJ58" i="17"/>
  <c r="AE59" i="17"/>
  <c r="AF59" i="17"/>
  <c r="AG59" i="17"/>
  <c r="AH59" i="17"/>
  <c r="AI59" i="17"/>
  <c r="AJ59" i="17"/>
  <c r="AF60" i="17"/>
  <c r="AG60" i="17"/>
  <c r="AH60" i="17"/>
  <c r="AI60" i="17"/>
  <c r="AJ60" i="17"/>
  <c r="AE61" i="17"/>
  <c r="AF61" i="17"/>
  <c r="AE62" i="17"/>
  <c r="AF62" i="17"/>
  <c r="AG62" i="17"/>
  <c r="AH62" i="17"/>
  <c r="AI62" i="17"/>
  <c r="AJ62" i="17"/>
  <c r="AF63" i="17"/>
  <c r="AG63" i="17"/>
  <c r="AH63" i="17"/>
  <c r="AI63" i="17"/>
  <c r="AJ63" i="17"/>
  <c r="AF64" i="17"/>
  <c r="AG64" i="17"/>
  <c r="AH64" i="17"/>
  <c r="AI64" i="17"/>
  <c r="AJ64" i="17"/>
  <c r="AE65" i="17"/>
  <c r="AF65" i="17"/>
  <c r="AG65" i="17"/>
  <c r="AH65" i="17"/>
  <c r="AI65" i="17"/>
  <c r="AJ65" i="17"/>
  <c r="AF56" i="17"/>
  <c r="AG56" i="17"/>
  <c r="AH56" i="17"/>
  <c r="AI56" i="17"/>
  <c r="AJ56" i="17"/>
  <c r="AG67" i="17"/>
  <c r="AG68" i="17"/>
  <c r="AH69" i="17"/>
  <c r="AI69" i="17"/>
  <c r="AJ69" i="17"/>
  <c r="AH70" i="17"/>
  <c r="AI70" i="17"/>
  <c r="AJ70" i="17"/>
  <c r="AH71" i="17"/>
  <c r="AI71" i="17"/>
  <c r="AJ71" i="17"/>
  <c r="AG72" i="17"/>
  <c r="AH72" i="17"/>
  <c r="AI72" i="17"/>
  <c r="AJ72" i="17"/>
  <c r="AF68" i="17"/>
  <c r="AF69" i="17"/>
  <c r="AF70" i="17"/>
  <c r="AF71" i="17"/>
  <c r="AF72" i="17"/>
  <c r="B68" i="17"/>
  <c r="B69" i="17"/>
  <c r="B70" i="17"/>
  <c r="B71" i="17"/>
  <c r="B72" i="17"/>
  <c r="B66" i="17"/>
  <c r="B67" i="17"/>
  <c r="B65" i="17"/>
  <c r="B57" i="17"/>
  <c r="B58" i="17"/>
  <c r="B59" i="17"/>
  <c r="B60" i="17"/>
  <c r="B61" i="17"/>
  <c r="B62" i="17"/>
  <c r="B63" i="17"/>
  <c r="B64" i="17"/>
  <c r="AE22" i="17"/>
  <c r="AF22" i="17"/>
  <c r="AE23" i="17"/>
  <c r="AF23" i="17"/>
  <c r="AG23" i="17"/>
  <c r="AH23" i="17"/>
  <c r="AI23" i="17"/>
  <c r="AJ23" i="17"/>
  <c r="AE24" i="17"/>
  <c r="AF24" i="17"/>
  <c r="AI24" i="17"/>
  <c r="AJ24" i="17"/>
  <c r="AE25" i="17"/>
  <c r="AF25" i="17"/>
  <c r="AG25" i="17"/>
  <c r="AI25" i="17"/>
  <c r="AE26" i="17"/>
  <c r="AF26" i="17"/>
  <c r="AH26" i="17"/>
  <c r="AI26" i="17"/>
  <c r="AJ26" i="17"/>
  <c r="AE27" i="17"/>
  <c r="AF27" i="17"/>
  <c r="AG27" i="17"/>
  <c r="AH27" i="17"/>
  <c r="AJ27" i="17"/>
  <c r="AE28" i="17"/>
  <c r="AF28" i="17"/>
  <c r="AG28" i="17"/>
  <c r="AH28" i="17"/>
  <c r="AJ28" i="17"/>
  <c r="AE29" i="17"/>
  <c r="AF29" i="17"/>
  <c r="AG29" i="17"/>
  <c r="AH29" i="17"/>
  <c r="AI29" i="17"/>
  <c r="AE30" i="17"/>
  <c r="AF30" i="17"/>
  <c r="AG30" i="17"/>
  <c r="AH30" i="17"/>
  <c r="AI30" i="17"/>
  <c r="AJ30" i="17"/>
  <c r="AE31" i="17"/>
  <c r="AF31" i="17"/>
  <c r="AH31" i="17"/>
  <c r="AI31" i="17"/>
  <c r="AJ31" i="17"/>
  <c r="AE32" i="17"/>
  <c r="AF32" i="17"/>
  <c r="AG32" i="17"/>
  <c r="AH32" i="17"/>
  <c r="AI32" i="17"/>
  <c r="AE33" i="17"/>
  <c r="AF33" i="17"/>
  <c r="AG33" i="17"/>
  <c r="AI33" i="17"/>
  <c r="AJ33" i="17"/>
  <c r="AE34" i="17"/>
  <c r="AF34" i="17"/>
  <c r="AG34" i="17"/>
  <c r="AH34" i="17"/>
  <c r="AJ34" i="17"/>
  <c r="AE35" i="17"/>
  <c r="AF35" i="17"/>
  <c r="AH36" i="17"/>
  <c r="AI36" i="17"/>
  <c r="AJ36" i="17"/>
  <c r="AE37" i="17"/>
  <c r="AF37" i="17"/>
  <c r="AG37" i="17"/>
  <c r="AH37" i="17"/>
  <c r="AI37" i="17"/>
  <c r="AJ37" i="17"/>
  <c r="AE38" i="17"/>
  <c r="AF38" i="17"/>
  <c r="AI38" i="17"/>
  <c r="AJ38" i="17"/>
  <c r="AF39" i="17"/>
  <c r="AG39" i="17"/>
  <c r="AH39" i="17"/>
  <c r="AI39" i="17"/>
  <c r="AJ39" i="17"/>
  <c r="AE40" i="17"/>
  <c r="AF40" i="17"/>
  <c r="AE41" i="17"/>
  <c r="AJ41" i="17"/>
  <c r="AE42" i="17"/>
  <c r="AF42" i="17"/>
  <c r="AG42" i="17"/>
  <c r="AH42" i="17"/>
  <c r="AI42" i="17"/>
  <c r="AJ42" i="17"/>
  <c r="AF21" i="17"/>
  <c r="AG21" i="17"/>
  <c r="AH21" i="17"/>
  <c r="AI21" i="17"/>
  <c r="AJ21" i="17"/>
  <c r="U18" i="17"/>
  <c r="V18" i="17"/>
  <c r="W18" i="17"/>
  <c r="X18" i="17"/>
  <c r="Y18" i="17"/>
  <c r="Z18" i="17"/>
  <c r="U20" i="17"/>
  <c r="U19" i="17" s="1"/>
  <c r="V20" i="17"/>
  <c r="V19" i="17" s="1"/>
  <c r="W20" i="17"/>
  <c r="W19" i="17" s="1"/>
  <c r="X20" i="17"/>
  <c r="X19" i="17" s="1"/>
  <c r="Y20" i="17"/>
  <c r="Y19" i="17" s="1"/>
  <c r="Z20" i="17"/>
  <c r="Z19" i="17" s="1"/>
  <c r="T22" i="17"/>
  <c r="U22" i="17"/>
  <c r="V22" i="17"/>
  <c r="W22" i="17"/>
  <c r="X22" i="17"/>
  <c r="Y22" i="17"/>
  <c r="Z22" i="17"/>
  <c r="T23" i="17"/>
  <c r="U23" i="17"/>
  <c r="V23" i="17"/>
  <c r="W23" i="17"/>
  <c r="X23" i="17"/>
  <c r="Y23" i="17"/>
  <c r="Z23" i="17"/>
  <c r="T24" i="17"/>
  <c r="U24" i="17"/>
  <c r="V24" i="17"/>
  <c r="W24" i="17"/>
  <c r="X24" i="17"/>
  <c r="Y24" i="17"/>
  <c r="Z24" i="17"/>
  <c r="T25" i="17"/>
  <c r="U25" i="17"/>
  <c r="V25" i="17"/>
  <c r="W25" i="17"/>
  <c r="X25" i="17"/>
  <c r="Y25" i="17"/>
  <c r="Z25" i="17"/>
  <c r="T26" i="17"/>
  <c r="U26" i="17"/>
  <c r="V26" i="17"/>
  <c r="W26" i="17"/>
  <c r="X26" i="17"/>
  <c r="Y26" i="17"/>
  <c r="Z26" i="17"/>
  <c r="T27" i="17"/>
  <c r="U27" i="17"/>
  <c r="V27" i="17"/>
  <c r="W27" i="17"/>
  <c r="X27" i="17"/>
  <c r="Y27" i="17"/>
  <c r="Z27" i="17"/>
  <c r="T28" i="17"/>
  <c r="U28" i="17"/>
  <c r="V28" i="17"/>
  <c r="W28" i="17"/>
  <c r="X28" i="17"/>
  <c r="Y28" i="17"/>
  <c r="Z28" i="17"/>
  <c r="T29" i="17"/>
  <c r="U29" i="17"/>
  <c r="V29" i="17"/>
  <c r="W29" i="17"/>
  <c r="X29" i="17"/>
  <c r="Y29" i="17"/>
  <c r="Z29" i="17"/>
  <c r="U30" i="17"/>
  <c r="V30" i="17"/>
  <c r="W30" i="17"/>
  <c r="X30" i="17"/>
  <c r="Y30" i="17"/>
  <c r="T31" i="17"/>
  <c r="U31" i="17"/>
  <c r="V31" i="17"/>
  <c r="W31" i="17"/>
  <c r="X31" i="17"/>
  <c r="Y31" i="17"/>
  <c r="Z31" i="17"/>
  <c r="T32" i="17"/>
  <c r="U32" i="17"/>
  <c r="V32" i="17"/>
  <c r="W32" i="17"/>
  <c r="X32" i="17"/>
  <c r="Y32" i="17"/>
  <c r="Z32" i="17"/>
  <c r="T33" i="17"/>
  <c r="U33" i="17"/>
  <c r="V33" i="17"/>
  <c r="W33" i="17"/>
  <c r="X33" i="17"/>
  <c r="Y33" i="17"/>
  <c r="Z33" i="17"/>
  <c r="T34" i="17"/>
  <c r="U34" i="17"/>
  <c r="V34" i="17"/>
  <c r="W34" i="17"/>
  <c r="X34" i="17"/>
  <c r="Y34" i="17"/>
  <c r="Z34" i="17"/>
  <c r="T35" i="17"/>
  <c r="U35" i="17"/>
  <c r="V35" i="17"/>
  <c r="W35" i="17"/>
  <c r="X35" i="17"/>
  <c r="Y35" i="17"/>
  <c r="Z35" i="17"/>
  <c r="T36" i="17"/>
  <c r="U36" i="17"/>
  <c r="V36" i="17"/>
  <c r="W36" i="17"/>
  <c r="X36" i="17"/>
  <c r="Y36" i="17"/>
  <c r="Z36" i="17"/>
  <c r="T37" i="17"/>
  <c r="U37" i="17"/>
  <c r="V37" i="17"/>
  <c r="W37" i="17"/>
  <c r="X37" i="17"/>
  <c r="Y37" i="17"/>
  <c r="T38" i="17"/>
  <c r="U38" i="17"/>
  <c r="V38" i="17"/>
  <c r="W38" i="17"/>
  <c r="X38" i="17"/>
  <c r="Y38" i="17"/>
  <c r="U39" i="17"/>
  <c r="V39" i="17"/>
  <c r="W39" i="17"/>
  <c r="X39" i="17"/>
  <c r="Y39" i="17"/>
  <c r="T40" i="17"/>
  <c r="U40" i="17"/>
  <c r="V40" i="17"/>
  <c r="W40" i="17"/>
  <c r="X40" i="17"/>
  <c r="Y40" i="17"/>
  <c r="Z40" i="17"/>
  <c r="T41" i="17"/>
  <c r="U41" i="17"/>
  <c r="V41" i="17"/>
  <c r="W41" i="17"/>
  <c r="X41" i="17"/>
  <c r="Y41" i="17"/>
  <c r="U42" i="17"/>
  <c r="V42" i="17"/>
  <c r="W42" i="17"/>
  <c r="X42" i="17"/>
  <c r="Y42" i="17"/>
  <c r="U21" i="17"/>
  <c r="V21" i="17"/>
  <c r="W21" i="17"/>
  <c r="X21" i="17"/>
  <c r="Y21" i="17"/>
  <c r="B31" i="17"/>
  <c r="B32" i="17"/>
  <c r="B33" i="17"/>
  <c r="B34" i="17"/>
  <c r="B25" i="17"/>
  <c r="B26" i="17"/>
  <c r="B27" i="17"/>
  <c r="B28" i="17"/>
  <c r="B29" i="17"/>
  <c r="B24" i="17"/>
  <c r="B23" i="17"/>
  <c r="Q33" i="18"/>
  <c r="AK114" i="17" l="1"/>
  <c r="AK97" i="17"/>
  <c r="AK89" i="17"/>
  <c r="AK103" i="17"/>
  <c r="AK122" i="17"/>
  <c r="AK104" i="17"/>
  <c r="AK96" i="17"/>
  <c r="AK90" i="17"/>
  <c r="AK121" i="17"/>
  <c r="AK101" i="17"/>
  <c r="AK111" i="17"/>
  <c r="AK107" i="17"/>
  <c r="AK81" i="17"/>
  <c r="AK120" i="17"/>
  <c r="AK72" i="17"/>
  <c r="AK65" i="17"/>
  <c r="I57" i="18"/>
  <c r="J57" i="18"/>
  <c r="I58" i="18"/>
  <c r="J58" i="18"/>
  <c r="I59" i="18"/>
  <c r="J59" i="18"/>
  <c r="I60" i="18"/>
  <c r="J60" i="18"/>
  <c r="I61" i="18"/>
  <c r="J61" i="18"/>
  <c r="I62" i="18"/>
  <c r="J62" i="18"/>
  <c r="I63" i="18"/>
  <c r="J63" i="18"/>
  <c r="I64" i="18"/>
  <c r="J64" i="18"/>
  <c r="I65" i="18"/>
  <c r="J65" i="18"/>
  <c r="I66" i="18"/>
  <c r="J66" i="18"/>
  <c r="I67" i="18"/>
  <c r="J67" i="18"/>
  <c r="I68" i="18"/>
  <c r="J68" i="18"/>
  <c r="I69" i="18"/>
  <c r="J69" i="18"/>
  <c r="I70" i="18"/>
  <c r="J70" i="18"/>
  <c r="I71" i="18"/>
  <c r="J71" i="18"/>
  <c r="I72" i="18"/>
  <c r="J72" i="18"/>
  <c r="I73" i="18"/>
  <c r="J73" i="18"/>
  <c r="I74" i="18"/>
  <c r="J74" i="18"/>
  <c r="I75" i="18"/>
  <c r="J75" i="18"/>
  <c r="I76" i="18"/>
  <c r="J76" i="18"/>
  <c r="I77" i="18"/>
  <c r="J77" i="18"/>
  <c r="I78" i="18"/>
  <c r="J78" i="18"/>
  <c r="I79" i="18"/>
  <c r="J79" i="18"/>
  <c r="I80" i="18"/>
  <c r="J80" i="18"/>
  <c r="I81" i="18"/>
  <c r="J81" i="18"/>
  <c r="I82" i="18"/>
  <c r="J82" i="18"/>
  <c r="I83" i="18"/>
  <c r="J83" i="18"/>
  <c r="I84" i="18"/>
  <c r="J84" i="18"/>
  <c r="I85" i="18"/>
  <c r="J85" i="18"/>
  <c r="I86" i="18"/>
  <c r="J86" i="18"/>
  <c r="I87" i="18"/>
  <c r="J87" i="18"/>
  <c r="I88" i="18"/>
  <c r="J88" i="18"/>
  <c r="I89" i="18"/>
  <c r="J89" i="18"/>
  <c r="I90" i="18"/>
  <c r="J90" i="18"/>
  <c r="I91" i="18"/>
  <c r="J91" i="18"/>
  <c r="I92" i="18"/>
  <c r="J92" i="18"/>
  <c r="I93" i="18"/>
  <c r="J93" i="18"/>
  <c r="I94" i="18"/>
  <c r="J94" i="18"/>
  <c r="I96" i="18"/>
  <c r="J96" i="18"/>
  <c r="I97" i="18"/>
  <c r="J97" i="18"/>
  <c r="I98" i="18"/>
  <c r="J98" i="18"/>
  <c r="I99" i="18"/>
  <c r="J99" i="18"/>
  <c r="I100" i="18"/>
  <c r="J100" i="18"/>
  <c r="I101" i="18"/>
  <c r="J101" i="18"/>
  <c r="I102" i="18"/>
  <c r="J102" i="18"/>
  <c r="I103" i="18"/>
  <c r="J103" i="18"/>
  <c r="I104" i="18"/>
  <c r="J104" i="18"/>
  <c r="J56" i="18"/>
  <c r="I56" i="18"/>
  <c r="I52" i="18"/>
  <c r="J52" i="18"/>
  <c r="I53" i="18"/>
  <c r="J53" i="18"/>
  <c r="I54" i="18"/>
  <c r="J54" i="18"/>
  <c r="I55" i="18"/>
  <c r="J55" i="18"/>
  <c r="I50" i="18"/>
  <c r="J50" i="18"/>
  <c r="I51" i="18"/>
  <c r="J51" i="18"/>
  <c r="I40" i="18"/>
  <c r="J40" i="18"/>
  <c r="I41" i="18"/>
  <c r="J41" i="18"/>
  <c r="I42" i="18"/>
  <c r="J42" i="18"/>
  <c r="I43" i="18"/>
  <c r="J43" i="18"/>
  <c r="I44" i="18"/>
  <c r="J44" i="18"/>
  <c r="I45" i="18"/>
  <c r="J45" i="18"/>
  <c r="I46" i="18"/>
  <c r="J46" i="18"/>
  <c r="I47" i="18"/>
  <c r="J47" i="18"/>
  <c r="I48" i="18"/>
  <c r="J48" i="18"/>
  <c r="J39" i="18"/>
  <c r="I39" i="18"/>
  <c r="I18" i="18"/>
  <c r="J18" i="18"/>
  <c r="I19" i="18"/>
  <c r="J19" i="18"/>
  <c r="I20" i="18"/>
  <c r="J20" i="18"/>
  <c r="I21" i="18"/>
  <c r="J21" i="18"/>
  <c r="I22" i="18"/>
  <c r="J22" i="18"/>
  <c r="I23" i="18"/>
  <c r="J23" i="18"/>
  <c r="I24" i="18"/>
  <c r="J24" i="18"/>
  <c r="I25" i="18"/>
  <c r="J25" i="18"/>
  <c r="I26" i="18"/>
  <c r="J26" i="18"/>
  <c r="I27" i="18"/>
  <c r="J27" i="18"/>
  <c r="I28" i="18"/>
  <c r="J28" i="18"/>
  <c r="I29" i="18"/>
  <c r="J29" i="18"/>
  <c r="I30" i="18"/>
  <c r="J30" i="18"/>
  <c r="I31" i="18"/>
  <c r="J31" i="18"/>
  <c r="I32" i="18"/>
  <c r="J32" i="18"/>
  <c r="I33" i="18"/>
  <c r="J33" i="18"/>
  <c r="I34" i="18"/>
  <c r="J34" i="18"/>
  <c r="I35" i="18"/>
  <c r="J35" i="18"/>
  <c r="I36" i="18"/>
  <c r="J36" i="18"/>
  <c r="I37" i="18"/>
  <c r="J37" i="18"/>
  <c r="I38" i="18"/>
  <c r="J38" i="18"/>
  <c r="J17" i="18"/>
  <c r="I17" i="18"/>
  <c r="B49" i="18"/>
  <c r="B102" i="18" l="1"/>
  <c r="B103" i="18"/>
  <c r="B100" i="18"/>
  <c r="B97" i="18"/>
  <c r="B98" i="18"/>
  <c r="B99" i="18"/>
  <c r="B95" i="18"/>
  <c r="B89" i="18"/>
  <c r="B90" i="18"/>
  <c r="B91" i="18"/>
  <c r="B82" i="18"/>
  <c r="B83" i="18"/>
  <c r="B84" i="18"/>
  <c r="B85" i="18"/>
  <c r="B86" i="18"/>
  <c r="B87" i="18"/>
  <c r="B79" i="18"/>
  <c r="B80" i="18"/>
  <c r="B75" i="18"/>
  <c r="B76" i="18"/>
  <c r="B77" i="18"/>
  <c r="B78" i="18"/>
  <c r="B70" i="18"/>
  <c r="B71" i="18"/>
  <c r="B72" i="18"/>
  <c r="B73" i="18"/>
  <c r="B74" i="18"/>
  <c r="B67" i="18"/>
  <c r="B68" i="18"/>
  <c r="B69" i="18"/>
  <c r="B61" i="18"/>
  <c r="B60" i="18"/>
  <c r="B59" i="18"/>
  <c r="B53" i="18"/>
  <c r="B54" i="18"/>
  <c r="B55" i="18"/>
  <c r="W88" i="16" l="1"/>
  <c r="Q70" i="18" s="1"/>
  <c r="W89" i="16"/>
  <c r="Q71" i="18" s="1"/>
  <c r="W95" i="16"/>
  <c r="Q77" i="18" s="1"/>
  <c r="W96" i="16"/>
  <c r="Q78" i="18" s="1"/>
  <c r="W100" i="16"/>
  <c r="Q82" i="18" s="1"/>
  <c r="W102" i="16"/>
  <c r="Q84" i="18" s="1"/>
  <c r="W103" i="16"/>
  <c r="Q85" i="18" s="1"/>
  <c r="W113" i="16"/>
  <c r="W119" i="16"/>
  <c r="Q101" i="18" s="1"/>
  <c r="W120" i="16"/>
  <c r="W121" i="16"/>
  <c r="Q103" i="18" s="1"/>
  <c r="AG118" i="17" l="1"/>
  <c r="AK118" i="17" s="1"/>
  <c r="Q102" i="18"/>
  <c r="W117" i="16"/>
  <c r="Q99" i="18" s="1"/>
  <c r="AH117" i="17" l="1"/>
  <c r="AK117" i="17" s="1"/>
  <c r="AG87" i="17"/>
  <c r="AK87" i="17" s="1"/>
  <c r="AG95" i="17"/>
  <c r="AG102" i="17"/>
  <c r="AK102" i="17" s="1"/>
  <c r="AG94" i="17"/>
  <c r="AG109" i="17"/>
  <c r="AK109" i="17" s="1"/>
  <c r="W101" i="16"/>
  <c r="Q83" i="18" s="1"/>
  <c r="W108" i="16"/>
  <c r="Q90" i="18" s="1"/>
  <c r="W116" i="16"/>
  <c r="Q98" i="18" s="1"/>
  <c r="W86" i="16"/>
  <c r="Q68" i="18" s="1"/>
  <c r="W21" i="16"/>
  <c r="R54" i="16"/>
  <c r="AG98" i="17" l="1"/>
  <c r="AK98" i="17" s="1"/>
  <c r="AH86" i="17"/>
  <c r="AH108" i="17"/>
  <c r="AK23" i="17"/>
  <c r="Q19" i="18"/>
  <c r="AH91" i="17"/>
  <c r="AK91" i="17" s="1"/>
  <c r="AI119" i="17"/>
  <c r="AK119" i="17" s="1"/>
  <c r="AH95" i="17"/>
  <c r="AH105" i="17"/>
  <c r="AG79" i="17"/>
  <c r="AI79" i="17"/>
  <c r="W118" i="16"/>
  <c r="Q100" i="18" s="1"/>
  <c r="W90" i="16"/>
  <c r="Q72" i="18" s="1"/>
  <c r="W97" i="16"/>
  <c r="Q79" i="18" s="1"/>
  <c r="AG24" i="17"/>
  <c r="AJ116" i="17" l="1"/>
  <c r="AK116" i="17" s="1"/>
  <c r="AG26" i="17"/>
  <c r="AI105" i="17"/>
  <c r="AK105" i="17" s="1"/>
  <c r="W107" i="16"/>
  <c r="Q89" i="18" s="1"/>
  <c r="AI108" i="17"/>
  <c r="AK108" i="17" s="1"/>
  <c r="AG31" i="17"/>
  <c r="AI88" i="17"/>
  <c r="AK88" i="17" s="1"/>
  <c r="AH79" i="17"/>
  <c r="W104" i="16"/>
  <c r="Q86" i="18" s="1"/>
  <c r="W87" i="16"/>
  <c r="Q69" i="18" s="1"/>
  <c r="W24" i="16"/>
  <c r="W115" i="16"/>
  <c r="Q97" i="18" s="1"/>
  <c r="AH33" i="17"/>
  <c r="W29" i="16"/>
  <c r="W79" i="16" l="1"/>
  <c r="Q61" i="18" s="1"/>
  <c r="AJ80" i="17"/>
  <c r="AJ106" i="17"/>
  <c r="AK106" i="17" s="1"/>
  <c r="AI92" i="17"/>
  <c r="AK92" i="17" s="1"/>
  <c r="AI80" i="17"/>
  <c r="AK80" i="17" s="1"/>
  <c r="W22" i="16"/>
  <c r="AH24" i="17"/>
  <c r="AK31" i="17"/>
  <c r="Q27" i="18"/>
  <c r="AJ110" i="17"/>
  <c r="AK110" i="17" s="1"/>
  <c r="AK26" i="17"/>
  <c r="Q22" i="18"/>
  <c r="W91" i="16"/>
  <c r="Q73" i="18" s="1"/>
  <c r="W105" i="16"/>
  <c r="Q87" i="18" s="1"/>
  <c r="W109" i="16"/>
  <c r="Q91" i="18" s="1"/>
  <c r="W31" i="16"/>
  <c r="AI34" i="17" l="1"/>
  <c r="AJ93" i="17"/>
  <c r="AK93" i="17" s="1"/>
  <c r="AK24" i="17"/>
  <c r="Q20" i="18"/>
  <c r="AK33" i="17"/>
  <c r="Q29" i="18"/>
  <c r="AH25" i="17"/>
  <c r="W92" i="16"/>
  <c r="Q74" i="18" s="1"/>
  <c r="W32" i="16"/>
  <c r="W25" i="16"/>
  <c r="B28" i="18"/>
  <c r="B29" i="18"/>
  <c r="B30" i="18"/>
  <c r="B31" i="18"/>
  <c r="B32" i="18"/>
  <c r="B33" i="18"/>
  <c r="B34" i="18"/>
  <c r="B35" i="18"/>
  <c r="B36" i="18"/>
  <c r="B37" i="18"/>
  <c r="B38" i="18"/>
  <c r="B27" i="18"/>
  <c r="B23" i="18"/>
  <c r="B24" i="18"/>
  <c r="B25" i="18"/>
  <c r="B26" i="18"/>
  <c r="B20" i="18"/>
  <c r="B21" i="18"/>
  <c r="B22" i="18"/>
  <c r="B19" i="18"/>
  <c r="AK34" i="17" l="1"/>
  <c r="Q30" i="18"/>
  <c r="AK27" i="17"/>
  <c r="Q23" i="18"/>
  <c r="W26" i="16"/>
  <c r="AJ32" i="17"/>
  <c r="AJ99" i="17"/>
  <c r="AK99" i="17" s="1"/>
  <c r="AJ25" i="17"/>
  <c r="AI27" i="17"/>
  <c r="W98" i="16"/>
  <c r="Q80" i="18" s="1"/>
  <c r="W30" i="16"/>
  <c r="W23" i="16"/>
  <c r="AK28" i="17" l="1"/>
  <c r="Q24" i="18"/>
  <c r="AJ29" i="17"/>
  <c r="AI28" i="17"/>
  <c r="AK25" i="17"/>
  <c r="Q21" i="18"/>
  <c r="AK32" i="17"/>
  <c r="Q28" i="18"/>
  <c r="W35" i="16"/>
  <c r="AK37" i="17" s="1"/>
  <c r="W27" i="16"/>
  <c r="E121" i="16"/>
  <c r="E120" i="16"/>
  <c r="E116" i="16"/>
  <c r="E115" i="16"/>
  <c r="E107" i="16"/>
  <c r="E101" i="16"/>
  <c r="E104" i="16"/>
  <c r="Z99" i="17"/>
  <c r="Z97" i="17"/>
  <c r="Z96" i="17"/>
  <c r="AF86" i="17" l="1"/>
  <c r="AK86" i="17" s="1"/>
  <c r="E103" i="16"/>
  <c r="Z104" i="17"/>
  <c r="E100" i="16"/>
  <c r="Z101" i="17"/>
  <c r="AK29" i="17"/>
  <c r="Q25" i="18"/>
  <c r="E102" i="16"/>
  <c r="Z103" i="17"/>
  <c r="W85" i="16"/>
  <c r="Q67" i="18" s="1"/>
  <c r="E98" i="16"/>
  <c r="E86" i="16"/>
  <c r="E87" i="16"/>
  <c r="E93" i="16"/>
  <c r="E94" i="16"/>
  <c r="E95" i="16"/>
  <c r="E96" i="16"/>
  <c r="E97" i="16"/>
  <c r="E85" i="16"/>
  <c r="E91" i="16" l="1"/>
  <c r="Z92" i="17"/>
  <c r="E88" i="16"/>
  <c r="Z89" i="17"/>
  <c r="E89" i="16"/>
  <c r="Z90" i="17"/>
  <c r="E92" i="16"/>
  <c r="Z93" i="17"/>
  <c r="E90" i="16"/>
  <c r="Z91" i="17"/>
  <c r="E79" i="16"/>
  <c r="E78" i="16"/>
  <c r="E31" i="16"/>
  <c r="E32" i="16"/>
  <c r="E30" i="16"/>
  <c r="E29" i="16"/>
  <c r="E23" i="16" l="1"/>
  <c r="E24" i="16"/>
  <c r="E25" i="16"/>
  <c r="E26" i="16"/>
  <c r="E27" i="16"/>
  <c r="E22" i="16"/>
  <c r="AE85" i="17" l="1"/>
  <c r="AK85" i="17" s="1"/>
  <c r="W84" i="16"/>
  <c r="Q66" i="18" s="1"/>
  <c r="AH41" i="17"/>
  <c r="AI113" i="17" l="1"/>
  <c r="AF36" i="17"/>
  <c r="AG38" i="17"/>
  <c r="AH38" i="17"/>
  <c r="S70" i="16" l="1"/>
  <c r="AG71" i="17" s="1"/>
  <c r="AK71" i="17" s="1"/>
  <c r="S69" i="16"/>
  <c r="AG70" i="17" s="1"/>
  <c r="AK70" i="17" s="1"/>
  <c r="S68" i="16"/>
  <c r="AG69" i="17" s="1"/>
  <c r="AK69" i="17" s="1"/>
  <c r="W71" i="16" l="1"/>
  <c r="Q55" i="18" s="1"/>
  <c r="E109" i="16" l="1"/>
  <c r="Z110" i="17"/>
  <c r="E108" i="16"/>
  <c r="Z109" i="17"/>
  <c r="AF79" i="17"/>
  <c r="AK79" i="17" s="1"/>
  <c r="E117" i="16"/>
  <c r="Z118" i="17"/>
  <c r="E118" i="16"/>
  <c r="Z119" i="17"/>
  <c r="W78" i="16"/>
  <c r="Q60" i="18" s="1"/>
  <c r="W70" i="16"/>
  <c r="Q54" i="18" s="1"/>
  <c r="W69" i="16"/>
  <c r="Q53" i="18" s="1"/>
  <c r="AG36" i="17" l="1"/>
  <c r="AH94" i="17" l="1"/>
  <c r="E105" i="16"/>
  <c r="Z106" i="17"/>
  <c r="AI95" i="17"/>
  <c r="W94" i="16" l="1"/>
  <c r="Q76" i="18" s="1"/>
  <c r="AJ95" i="17"/>
  <c r="AK95" i="17" s="1"/>
  <c r="AF94" i="17"/>
  <c r="AI94" i="17"/>
  <c r="AJ94" i="17" l="1"/>
  <c r="AK94" i="17" s="1"/>
  <c r="W93" i="16"/>
  <c r="Q75" i="18" s="1"/>
  <c r="W110" i="16" l="1"/>
  <c r="Q92" i="18" s="1"/>
  <c r="AF112" i="17" l="1"/>
  <c r="W36" i="16"/>
  <c r="AK38" i="17" l="1"/>
  <c r="Q34" i="18"/>
  <c r="AG41" i="17"/>
  <c r="W34" i="16"/>
  <c r="AE36" i="17"/>
  <c r="AK36" i="17" l="1"/>
  <c r="Q32" i="18"/>
  <c r="B52" i="18" l="1"/>
  <c r="AF77" i="17"/>
  <c r="T66" i="16" l="1"/>
  <c r="W68" i="16"/>
  <c r="Q52" i="18" s="1"/>
  <c r="AE77" i="17"/>
  <c r="AK77" i="17" s="1"/>
  <c r="AH67" i="17" l="1"/>
  <c r="W76" i="16"/>
  <c r="Q58" i="18" s="1"/>
  <c r="T67" i="16"/>
  <c r="AH68" i="17" s="1"/>
  <c r="Z41" i="17" l="1"/>
  <c r="Z38" i="17" l="1"/>
  <c r="AJ113" i="17" l="1"/>
  <c r="AK113" i="17" s="1"/>
  <c r="W112" i="16"/>
  <c r="B76" i="17" l="1"/>
  <c r="B77" i="17"/>
  <c r="B78" i="17"/>
  <c r="B81" i="17"/>
  <c r="B82" i="17"/>
  <c r="B83" i="17"/>
  <c r="B84" i="17"/>
  <c r="B85" i="17"/>
  <c r="B100" i="17"/>
  <c r="B107" i="17"/>
  <c r="B111" i="17"/>
  <c r="B112" i="17"/>
  <c r="B113" i="17"/>
  <c r="B115" i="17"/>
  <c r="B120" i="17"/>
  <c r="B42" i="17"/>
  <c r="B39" i="17"/>
  <c r="B40" i="17"/>
  <c r="B41" i="17"/>
  <c r="B22" i="17"/>
  <c r="B30" i="17"/>
  <c r="B35" i="17"/>
  <c r="B36" i="17"/>
  <c r="B37" i="17"/>
  <c r="B38" i="17"/>
  <c r="B18" i="18" l="1"/>
  <c r="W56" i="16" l="1"/>
  <c r="Q40" i="18" s="1"/>
  <c r="E35" i="16" l="1"/>
  <c r="Z37" i="17"/>
  <c r="V66" i="16"/>
  <c r="AJ67" i="17" s="1"/>
  <c r="U66" i="16"/>
  <c r="AI67" i="17" l="1"/>
  <c r="V67" i="16"/>
  <c r="AJ68" i="17" s="1"/>
  <c r="U67" i="16"/>
  <c r="AI68" i="17" s="1"/>
  <c r="AK68" i="17" l="1"/>
  <c r="B123" i="17" l="1"/>
  <c r="P72" i="16" l="1"/>
  <c r="O72" i="16"/>
  <c r="N72" i="16"/>
  <c r="M72" i="16"/>
  <c r="L72" i="16"/>
  <c r="K72" i="16"/>
  <c r="J72" i="16"/>
  <c r="P17" i="16"/>
  <c r="O17" i="16"/>
  <c r="N17" i="16"/>
  <c r="M17" i="16"/>
  <c r="L17" i="16"/>
  <c r="K17" i="16"/>
  <c r="B47" i="18" l="1"/>
  <c r="AE64" i="17" l="1"/>
  <c r="AK64" i="17" s="1"/>
  <c r="W63" i="16"/>
  <c r="Q47" i="18" s="1"/>
  <c r="AF41" i="17" l="1"/>
  <c r="AF20" i="17" s="1"/>
  <c r="R18" i="16"/>
  <c r="B48" i="18"/>
  <c r="AF67" i="17"/>
  <c r="W64" i="16"/>
  <c r="Q48" i="18" s="1"/>
  <c r="AI41" i="17" l="1"/>
  <c r="AK67" i="17"/>
  <c r="AF55" i="17"/>
  <c r="W39" i="16"/>
  <c r="AK41" i="17" l="1"/>
  <c r="Q37" i="18"/>
  <c r="AG35" i="17" l="1"/>
  <c r="AG22" i="17"/>
  <c r="AG82" i="17"/>
  <c r="AG84" i="17"/>
  <c r="AG40" i="17"/>
  <c r="S18" i="16"/>
  <c r="AH35" i="17"/>
  <c r="AG20" i="17" l="1"/>
  <c r="AG112" i="17"/>
  <c r="AI35" i="17"/>
  <c r="AH112" i="17" l="1"/>
  <c r="AJ35" i="17"/>
  <c r="AI112" i="17" l="1"/>
  <c r="W33" i="16"/>
  <c r="W111" i="16" l="1"/>
  <c r="Q93" i="18" s="1"/>
  <c r="AJ112" i="17"/>
  <c r="AK112" i="17" s="1"/>
  <c r="AK35" i="17"/>
  <c r="Q31" i="18"/>
  <c r="B57" i="18"/>
  <c r="B58" i="18"/>
  <c r="B62" i="18"/>
  <c r="B63" i="18"/>
  <c r="B64" i="18"/>
  <c r="B65" i="18"/>
  <c r="B66" i="18"/>
  <c r="B81" i="18"/>
  <c r="B88" i="18"/>
  <c r="B92" i="18"/>
  <c r="B93" i="18"/>
  <c r="B94" i="18"/>
  <c r="B96" i="18"/>
  <c r="B101" i="18"/>
  <c r="B56" i="18"/>
  <c r="B51" i="18"/>
  <c r="B50" i="18"/>
  <c r="B43" i="18"/>
  <c r="B44" i="18"/>
  <c r="B45" i="18"/>
  <c r="B46" i="18"/>
  <c r="B40" i="18"/>
  <c r="B41" i="18"/>
  <c r="B42" i="18"/>
  <c r="B39" i="18"/>
  <c r="B17" i="18"/>
  <c r="B75" i="17"/>
  <c r="B56" i="17"/>
  <c r="B21" i="17"/>
  <c r="AF19" i="17" l="1"/>
  <c r="AK59" i="17"/>
  <c r="AK57" i="17"/>
  <c r="R73" i="16" l="1"/>
  <c r="AF123" i="17"/>
  <c r="AK123" i="17" l="1"/>
  <c r="AF74" i="17"/>
  <c r="W67" i="16"/>
  <c r="Q51" i="18" s="1"/>
  <c r="W66" i="16" l="1"/>
  <c r="Q50" i="18" s="1"/>
  <c r="T74" i="17" l="1"/>
  <c r="T73" i="17" s="1"/>
  <c r="T18" i="17"/>
  <c r="T20" i="17"/>
  <c r="T19" i="17" s="1"/>
  <c r="W106" i="16"/>
  <c r="Q88" i="18" s="1"/>
  <c r="W40" i="16"/>
  <c r="W28" i="16"/>
  <c r="T120" i="17"/>
  <c r="T115" i="17"/>
  <c r="T111" i="17"/>
  <c r="T107" i="17"/>
  <c r="T100" i="17"/>
  <c r="T85" i="17"/>
  <c r="T83" i="17"/>
  <c r="T78" i="17"/>
  <c r="T81" i="17"/>
  <c r="T77" i="17"/>
  <c r="T42" i="17"/>
  <c r="T39" i="17"/>
  <c r="T30" i="17"/>
  <c r="B17" i="17"/>
  <c r="C17" i="17" s="1"/>
  <c r="D17" i="17" s="1"/>
  <c r="E17" i="17" s="1"/>
  <c r="F17" i="17" s="1"/>
  <c r="G17" i="17" s="1"/>
  <c r="H17" i="17" s="1"/>
  <c r="I17" i="17" s="1"/>
  <c r="J17" i="17" s="1"/>
  <c r="K17" i="17" s="1"/>
  <c r="L17" i="17" s="1"/>
  <c r="M17" i="17" s="1"/>
  <c r="N17" i="17" s="1"/>
  <c r="O17" i="17" s="1"/>
  <c r="P17" i="17" s="1"/>
  <c r="Q17" i="17" s="1"/>
  <c r="R17" i="17" s="1"/>
  <c r="S17" i="17" s="1"/>
  <c r="T17" i="17" s="1"/>
  <c r="U17" i="17" s="1"/>
  <c r="V17" i="17" s="1"/>
  <c r="W17" i="17" s="1"/>
  <c r="X17" i="17" s="1"/>
  <c r="Y17" i="17" s="1"/>
  <c r="Z17" i="17" s="1"/>
  <c r="AA17" i="17" s="1"/>
  <c r="AB17" i="17" s="1"/>
  <c r="AC17" i="17" s="1"/>
  <c r="AD17" i="17" s="1"/>
  <c r="AE17" i="17" s="1"/>
  <c r="AF17" i="17" s="1"/>
  <c r="AG17" i="17" s="1"/>
  <c r="AH17" i="17" s="1"/>
  <c r="AI17" i="17" s="1"/>
  <c r="AJ17" i="17" s="1"/>
  <c r="AK17" i="17" s="1"/>
  <c r="J16" i="17"/>
  <c r="K16" i="17" s="1"/>
  <c r="L16" i="17" s="1"/>
  <c r="M16" i="17" s="1"/>
  <c r="D16" i="17"/>
  <c r="E16" i="17" s="1"/>
  <c r="F16" i="17" s="1"/>
  <c r="G16" i="17" s="1"/>
  <c r="E111" i="16"/>
  <c r="E83" i="16"/>
  <c r="E81" i="16"/>
  <c r="AG76" i="17"/>
  <c r="R72" i="16"/>
  <c r="E72" i="16"/>
  <c r="W58" i="16"/>
  <c r="Q42" i="18" s="1"/>
  <c r="E38" i="16"/>
  <c r="E33" i="16"/>
  <c r="E20" i="16"/>
  <c r="E17" i="16"/>
  <c r="W37" i="16" l="1"/>
  <c r="AE39" i="17"/>
  <c r="AE63" i="17"/>
  <c r="AE115" i="17"/>
  <c r="AK115" i="17" s="1"/>
  <c r="AG74" i="17"/>
  <c r="AE83" i="17"/>
  <c r="AK83" i="17" s="1"/>
  <c r="AG61" i="17"/>
  <c r="AG55" i="17" s="1"/>
  <c r="W99" i="16"/>
  <c r="Q81" i="18" s="1"/>
  <c r="AE100" i="17"/>
  <c r="AK100" i="17" s="1"/>
  <c r="AE58" i="17"/>
  <c r="AK42" i="17"/>
  <c r="Q38" i="18"/>
  <c r="AK30" i="17"/>
  <c r="Q26" i="18"/>
  <c r="S73" i="16"/>
  <c r="W82" i="16"/>
  <c r="Q64" i="18" s="1"/>
  <c r="S54" i="16"/>
  <c r="W80" i="16"/>
  <c r="Q62" i="18" s="1"/>
  <c r="W114" i="16"/>
  <c r="Q96" i="18" s="1"/>
  <c r="T21" i="17"/>
  <c r="W61" i="16"/>
  <c r="Q45" i="18" s="1"/>
  <c r="W62" i="16"/>
  <c r="Q46" i="18" s="1"/>
  <c r="W55" i="16"/>
  <c r="W57" i="16"/>
  <c r="Q41" i="18" s="1"/>
  <c r="AK62" i="17"/>
  <c r="AK63" i="17"/>
  <c r="AK58" i="17"/>
  <c r="R17" i="16"/>
  <c r="AG19" i="17"/>
  <c r="AE56" i="17"/>
  <c r="AH76" i="17"/>
  <c r="B104" i="18"/>
  <c r="S72" i="16"/>
  <c r="AF73" i="17"/>
  <c r="AF18" i="17" s="1"/>
  <c r="AH40" i="17"/>
  <c r="J17" i="16"/>
  <c r="E106" i="16" l="1"/>
  <c r="Z107" i="17"/>
  <c r="E119" i="16"/>
  <c r="Z120" i="17"/>
  <c r="E19" i="16"/>
  <c r="Z21" i="17"/>
  <c r="AH82" i="17"/>
  <c r="AH84" i="17"/>
  <c r="E110" i="16"/>
  <c r="Z111" i="17"/>
  <c r="E77" i="16"/>
  <c r="Z78" i="17"/>
  <c r="E99" i="16"/>
  <c r="Z100" i="17"/>
  <c r="AH61" i="17"/>
  <c r="AH55" i="17" s="1"/>
  <c r="E82" i="16"/>
  <c r="Z83" i="17"/>
  <c r="E37" i="16"/>
  <c r="Z39" i="17"/>
  <c r="E80" i="16"/>
  <c r="Z81" i="17"/>
  <c r="E114" i="16"/>
  <c r="Z115" i="17"/>
  <c r="AH74" i="17"/>
  <c r="E40" i="16"/>
  <c r="Z42" i="17"/>
  <c r="E28" i="16"/>
  <c r="Z30" i="17"/>
  <c r="E84" i="16"/>
  <c r="Z85" i="17"/>
  <c r="AK39" i="17"/>
  <c r="Q35" i="18"/>
  <c r="T54" i="16"/>
  <c r="T73" i="16"/>
  <c r="T72" i="16" s="1"/>
  <c r="AI76" i="17"/>
  <c r="Q39" i="18"/>
  <c r="AK56" i="17"/>
  <c r="AG73" i="17"/>
  <c r="AG18" i="17" s="1"/>
  <c r="R16" i="16"/>
  <c r="S17" i="16"/>
  <c r="S16" i="16" s="1"/>
  <c r="AH22" i="17"/>
  <c r="AH20" i="17" s="1"/>
  <c r="AH19" i="17" s="1"/>
  <c r="AI61" i="17" l="1"/>
  <c r="AI55" i="17" s="1"/>
  <c r="AI40" i="17"/>
  <c r="AI84" i="17"/>
  <c r="AI82" i="17"/>
  <c r="AI74" i="17" s="1"/>
  <c r="U73" i="16"/>
  <c r="U54" i="16"/>
  <c r="T18" i="16"/>
  <c r="T17" i="16" s="1"/>
  <c r="T16" i="16" s="1"/>
  <c r="U72" i="16"/>
  <c r="AH73" i="17"/>
  <c r="AH18" i="17" s="1"/>
  <c r="AI22" i="17"/>
  <c r="AI20" i="17" s="1"/>
  <c r="AI19" i="17" s="1"/>
  <c r="AJ84" i="17" l="1"/>
  <c r="AK84" i="17" s="1"/>
  <c r="AJ61" i="17"/>
  <c r="AJ55" i="17" s="1"/>
  <c r="W75" i="16"/>
  <c r="AJ76" i="17"/>
  <c r="AJ82" i="17"/>
  <c r="AK82" i="17" s="1"/>
  <c r="AJ40" i="17"/>
  <c r="U18" i="16"/>
  <c r="W38" i="16"/>
  <c r="V54" i="16"/>
  <c r="V73" i="16"/>
  <c r="W81" i="16"/>
  <c r="Q63" i="18" s="1"/>
  <c r="W83" i="16"/>
  <c r="Q65" i="18" s="1"/>
  <c r="W60" i="16"/>
  <c r="Q44" i="18" s="1"/>
  <c r="V72" i="16"/>
  <c r="AI73" i="17"/>
  <c r="AI18" i="17" s="1"/>
  <c r="U17" i="16"/>
  <c r="U16" i="16" s="1"/>
  <c r="AJ22" i="17"/>
  <c r="AJ20" i="17" s="1"/>
  <c r="AJ19" i="17" s="1"/>
  <c r="AJ74" i="17" l="1"/>
  <c r="AK76" i="17"/>
  <c r="Q57" i="18"/>
  <c r="AK40" i="17"/>
  <c r="Q36" i="18"/>
  <c r="V18" i="16"/>
  <c r="V17" i="16" s="1"/>
  <c r="V16" i="16" s="1"/>
  <c r="W20" i="16"/>
  <c r="AK61" i="17"/>
  <c r="AJ73" i="17"/>
  <c r="AJ18" i="17" s="1"/>
  <c r="AK22" i="17" l="1"/>
  <c r="Q18" i="18"/>
  <c r="W74" i="16" l="1"/>
  <c r="AE75" i="17"/>
  <c r="AK75" i="17" l="1"/>
  <c r="Q56" i="18"/>
  <c r="W122" i="16" l="1"/>
  <c r="Q104" i="18" s="1"/>
  <c r="AE78" i="17" l="1"/>
  <c r="W77" i="16"/>
  <c r="W73" i="16" l="1"/>
  <c r="Q59" i="18"/>
  <c r="AK78" i="17"/>
  <c r="AE74" i="17"/>
  <c r="Q18" i="16"/>
  <c r="W19" i="16"/>
  <c r="AE21" i="17"/>
  <c r="AE20" i="17" s="1"/>
  <c r="T123" i="17"/>
  <c r="W18" i="16" l="1"/>
  <c r="AK21" i="17"/>
  <c r="AK20" i="17" s="1"/>
  <c r="Q17" i="18"/>
  <c r="Q54" i="16" l="1"/>
  <c r="AE60" i="17"/>
  <c r="AE55" i="17" s="1"/>
  <c r="W59" i="16"/>
  <c r="Q17" i="16"/>
  <c r="W54" i="16" l="1"/>
  <c r="Q43" i="18"/>
  <c r="AK60" i="17"/>
  <c r="AE19" i="17"/>
  <c r="AK55" i="17" l="1"/>
  <c r="AK19" i="17" s="1"/>
  <c r="W17" i="16"/>
  <c r="Q16" i="16" l="1"/>
  <c r="AE73" i="17" l="1"/>
  <c r="AE18" i="17" s="1"/>
  <c r="AK74" i="17" l="1"/>
  <c r="AK73" i="17" s="1"/>
  <c r="AK18" i="17" s="1"/>
  <c r="W72" i="16"/>
  <c r="W16" i="16" s="1"/>
  <c r="Q105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Q21" authorId="0" shapeId="0" xr:uid="{E0B0C272-11D2-4DBD-92B2-84B402223265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кредит</t>
        </r>
      </text>
    </comment>
    <comment ref="Q35" authorId="0" shapeId="0" xr:uid="{00000000-0006-0000-18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23,578 кредит</t>
        </r>
      </text>
    </comment>
    <comment ref="Q84" authorId="0" shapeId="0" xr:uid="{4DF7E70B-26A0-4CED-B2A1-D7ED7FFDA45A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 кредим</t>
        </r>
      </text>
    </comment>
    <comment ref="Q110" authorId="0" shapeId="0" xr:uid="{00000000-0006-0000-1800-00000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+проколы по школе</t>
        </r>
      </text>
    </comment>
    <comment ref="R111" authorId="0" shapeId="0" xr:uid="{00000000-0006-0000-1800-00000C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рэс-1 +школа (без части проколов)
рэс-2 
</t>
        </r>
      </text>
    </comment>
    <comment ref="Q113" authorId="0" shapeId="0" xr:uid="{00000000-0006-0000-1800-00000D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кредит</t>
        </r>
      </text>
    </comment>
    <comment ref="R122" authorId="0" shapeId="0" xr:uid="{00000000-0006-0000-1800-00001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кредит</t>
        </r>
      </text>
    </comment>
  </commentList>
</comments>
</file>

<file path=xl/sharedStrings.xml><?xml version="1.0" encoding="utf-8"?>
<sst xmlns="http://schemas.openxmlformats.org/spreadsheetml/2006/main" count="1140" uniqueCount="554">
  <si>
    <t>№ п/п</t>
  </si>
  <si>
    <t>Наименование объекта</t>
  </si>
  <si>
    <t>С/П *</t>
  </si>
  <si>
    <t>млн. рублей</t>
  </si>
  <si>
    <t>Ввод мощностей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</si>
  <si>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</si>
  <si>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</si>
  <si>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</si>
  <si>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</si>
  <si>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</si>
  <si>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</si>
  <si>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</si>
  <si>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</si>
  <si>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</si>
  <si>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</si>
  <si>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</si>
  <si>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1.1.2</t>
  </si>
  <si>
    <t>1.1.3</t>
  </si>
  <si>
    <t>1.1.4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</si>
  <si>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</si>
  <si>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</si>
  <si>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</si>
  <si>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</si>
  <si>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</si>
  <si>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</si>
  <si>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</si>
  <si>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</si>
  <si>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</si>
  <si>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</si>
  <si>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</si>
  <si>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</si>
  <si>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</si>
  <si>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</si>
  <si>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</si>
  <si>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</si>
  <si>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</si>
  <si>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</si>
  <si>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</si>
  <si>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>2.1.2</t>
  </si>
  <si>
    <t>2.1.4</t>
  </si>
  <si>
    <t>2.1.5</t>
  </si>
  <si>
    <t>2.1.7</t>
  </si>
  <si>
    <t>2.1.8</t>
  </si>
  <si>
    <t>2.1.9</t>
  </si>
  <si>
    <t>2.1.10</t>
  </si>
  <si>
    <t>2.1.11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</si>
  <si>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</si>
  <si>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</si>
  <si>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</si>
  <si>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</si>
  <si>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</si>
  <si>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</si>
  <si>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</si>
  <si>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</si>
  <si>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</si>
  <si>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</si>
  <si>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</si>
  <si>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</si>
  <si>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</si>
  <si>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</si>
  <si>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</si>
  <si>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</si>
  <si>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</si>
  <si>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</si>
  <si>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</si>
  <si>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</si>
  <si>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</si>
  <si>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</si>
  <si>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</si>
  <si>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</si>
  <si>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</si>
  <si>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</si>
  <si>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</si>
  <si>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</si>
  <si>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</si>
  <si>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</si>
  <si>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</si>
  <si>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</si>
  <si>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</si>
  <si>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</si>
  <si>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</si>
  <si>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</si>
  <si>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</si>
  <si>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МВА/км</t>
  </si>
  <si>
    <t>Остаточ-ная стоимость строитель-ства **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</si>
  <si>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</si>
  <si>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</si>
  <si>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</si>
  <si>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</si>
  <si>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2.1.3</t>
  </si>
  <si>
    <t>0,4 МВА
1,1 км</t>
  </si>
  <si>
    <t>план 
2024 года</t>
  </si>
  <si>
    <t>Стадия реализа-ции проекта</t>
  </si>
  <si>
    <t>Первоначальная стоимость вводимых основных средств (без НДС)**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</si>
  <si>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</si>
  <si>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</si>
  <si>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</si>
  <si>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</si>
  <si>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</si>
  <si>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Приложение № 2.2
к Приказу Минэнерго России
от 24.03.2010 № 114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</si>
  <si>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</si>
  <si>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</si>
  <si>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</si>
  <si>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</si>
  <si>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</si>
  <si>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</si>
  <si>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</si>
  <si>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</si>
  <si>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</si>
  <si>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</si>
  <si>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</si>
  <si>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</si>
  <si>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</si>
  <si>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</si>
  <si>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</si>
  <si>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</si>
  <si>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</si>
  <si>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</si>
  <si>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</si>
  <si>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</si>
  <si>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</si>
  <si>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</si>
  <si>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</si>
  <si>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</si>
  <si>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</si>
  <si>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</si>
  <si>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</si>
  <si>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</si>
  <si>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</si>
  <si>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</si>
  <si>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</si>
  <si>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</si>
  <si>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</si>
  <si>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</si>
  <si>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</si>
  <si>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Ленинский район города Иркутска, Иркутский и Ангарский районы</t>
  </si>
  <si>
    <t>г. Усть-Илимск</t>
  </si>
  <si>
    <t>г.Вихоревка, поселки Братского района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</si>
  <si>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</si>
  <si>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</si>
  <si>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</si>
  <si>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</si>
  <si>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</si>
  <si>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</si>
  <si>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</si>
  <si>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</si>
  <si>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п.Янталь Усть-Кутского района</t>
  </si>
  <si>
    <t>2.1.14</t>
  </si>
  <si>
    <t>50 МВА
2-х цепная ВЛ-35кВ по 10,8 км</t>
  </si>
  <si>
    <t>Тайшетский район</t>
  </si>
  <si>
    <t>Братский район</t>
  </si>
  <si>
    <t>Строительство ЛЭП-10 кВ от поселка Тамтачет через поселок Полинчет до поселка Кондратьево в Тайшетском районе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</si>
  <si>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</si>
  <si>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0,4 МВА</t>
  </si>
  <si>
    <t>0,75 км</t>
  </si>
  <si>
    <t>0,63 МВА</t>
  </si>
  <si>
    <t>1,1 км</t>
  </si>
  <si>
    <t>1,2 км</t>
  </si>
  <si>
    <t>0,1 км</t>
  </si>
  <si>
    <t>0,3 км</t>
  </si>
  <si>
    <t>8 МВА
2-х цепная ВЛ-35кВ по
 0,35 км</t>
  </si>
  <si>
    <t>0,63 МВА
1,07 км</t>
  </si>
  <si>
    <t>1.1.7</t>
  </si>
  <si>
    <t>1.1.5</t>
  </si>
  <si>
    <t>1.5.2</t>
  </si>
  <si>
    <t>1.5.3</t>
  </si>
  <si>
    <t>Генеральный директор</t>
  </si>
  <si>
    <t>А.А. Катнов</t>
  </si>
  <si>
    <t>0,18км</t>
  </si>
  <si>
    <t>8 МВА</t>
  </si>
  <si>
    <t>Индификатор инвестиционного проекта</t>
  </si>
  <si>
    <t>J_2.1.1</t>
  </si>
  <si>
    <t>J_2.1.10</t>
  </si>
  <si>
    <t>J_2.1.15</t>
  </si>
  <si>
    <t>Ремонт производственных баз АО "БЭСК"</t>
  </si>
  <si>
    <t>2.1.19</t>
  </si>
  <si>
    <t>N_2.1.19</t>
  </si>
  <si>
    <t>1.5.4</t>
  </si>
  <si>
    <t>1.1.8</t>
  </si>
  <si>
    <t>"____"_________________ 2024 г.</t>
  </si>
  <si>
    <t>"_____"_________________ 2024 г.</t>
  </si>
  <si>
    <t>33,65 км</t>
  </si>
  <si>
    <t>1.1.9</t>
  </si>
  <si>
    <t>2 МВА</t>
  </si>
  <si>
    <t>г.Тайшет</t>
  </si>
  <si>
    <t>1.5.5</t>
  </si>
  <si>
    <t>Приобретение инструмента и инвентаря</t>
  </si>
  <si>
    <t>Приобретение тренажеров-манекенов для отработки СЛР</t>
  </si>
  <si>
    <t>12,6 МВА
2-х цепная ВЛ-35кВ 
0,4 км</t>
  </si>
  <si>
    <t>Программное обеспечение</t>
  </si>
  <si>
    <t xml:space="preserve">ПИР </t>
  </si>
  <si>
    <t>5,24 км</t>
  </si>
  <si>
    <t>3,4 км</t>
  </si>
  <si>
    <t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</t>
  </si>
  <si>
    <t>П</t>
  </si>
  <si>
    <t>0,16 МВА</t>
  </si>
  <si>
    <t>0,63 МВА
1,5 км</t>
  </si>
  <si>
    <t>план 
2025 года</t>
  </si>
  <si>
    <t>план 
2026 года</t>
  </si>
  <si>
    <t>план 
2027 года</t>
  </si>
  <si>
    <t>план 
2028 года</t>
  </si>
  <si>
    <t>план 
2029 года</t>
  </si>
  <si>
    <t>итого за период реализации ИП 2025-2029</t>
  </si>
  <si>
    <t xml:space="preserve">8 МВА </t>
  </si>
  <si>
    <t>50 МВА</t>
  </si>
  <si>
    <t>1.1.10</t>
  </si>
  <si>
    <t>1.1.11</t>
  </si>
  <si>
    <t>0,4 МВА 
0,2 км</t>
  </si>
  <si>
    <t>1.1.12</t>
  </si>
  <si>
    <t>32 МВА</t>
  </si>
  <si>
    <t>1.1.13</t>
  </si>
  <si>
    <t>1.5.6</t>
  </si>
  <si>
    <t>1.5.7</t>
  </si>
  <si>
    <t>1.5.8</t>
  </si>
  <si>
    <t>1.5.9</t>
  </si>
  <si>
    <t>Возврат заемных средств (Строительство ЛЭП-10 кВ от поселка Тамтачет через поселок Полинчет до поселка Кондратьево в Тайшетском районе)</t>
  </si>
  <si>
    <t>2.1.6</t>
  </si>
  <si>
    <t>1,26 МВА 
3 км</t>
  </si>
  <si>
    <t>2.1.20</t>
  </si>
  <si>
    <t>2.1.21</t>
  </si>
  <si>
    <t>2.1.22</t>
  </si>
  <si>
    <t>2.1.23</t>
  </si>
  <si>
    <t>план 2024 года</t>
  </si>
  <si>
    <t>План 2025 года</t>
  </si>
  <si>
    <t>План 2026 года</t>
  </si>
  <si>
    <t>План 2027 года</t>
  </si>
  <si>
    <t>План 2028 года</t>
  </si>
  <si>
    <t>План 2029 года</t>
  </si>
  <si>
    <t>г.Нижнеудинск</t>
  </si>
  <si>
    <t>1.5.10</t>
  </si>
  <si>
    <t>Возврат заёмных средств (Строительство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области)</t>
  </si>
  <si>
    <t>0,4 МВА 
1,1 км</t>
  </si>
  <si>
    <t>КСО-303 - 14шт</t>
  </si>
  <si>
    <t xml:space="preserve"> 1,26 МВА 
3 км</t>
  </si>
  <si>
    <t>2,52 МВА 
3,2 км</t>
  </si>
  <si>
    <t>0,4 МВА 
1,5 км</t>
  </si>
  <si>
    <t>1,6 МВА 
6 км</t>
  </si>
  <si>
    <t>0,28 км</t>
  </si>
  <si>
    <t>1.5.11</t>
  </si>
  <si>
    <t>O_1.5.6</t>
  </si>
  <si>
    <t>1.5.12</t>
  </si>
  <si>
    <t>г.Вихоревка</t>
  </si>
  <si>
    <t>г.Иркутск</t>
  </si>
  <si>
    <t>п.Мегет</t>
  </si>
  <si>
    <t>4,52 МВА 
8,2 км</t>
  </si>
  <si>
    <t>O_1.5.2</t>
  </si>
  <si>
    <t>Реконструкция и строительство производственных баз АО "БЭСК"</t>
  </si>
  <si>
    <t xml:space="preserve">9,64 МВА
2,08 км </t>
  </si>
  <si>
    <t xml:space="preserve">J_1.1.1 </t>
  </si>
  <si>
    <t xml:space="preserve">O_1.1.1 </t>
  </si>
  <si>
    <t xml:space="preserve">J_1.1.3 </t>
  </si>
  <si>
    <t xml:space="preserve">O_1.1.4 </t>
  </si>
  <si>
    <t xml:space="preserve">М_1.1-5 </t>
  </si>
  <si>
    <t xml:space="preserve">J_1.1-6 </t>
  </si>
  <si>
    <t xml:space="preserve">O_1.1.6 </t>
  </si>
  <si>
    <t xml:space="preserve">N_1.1-7 </t>
  </si>
  <si>
    <t xml:space="preserve">O_1.1.7 </t>
  </si>
  <si>
    <t xml:space="preserve">O_1.1.8 </t>
  </si>
  <si>
    <t xml:space="preserve">O_1.1-9 </t>
  </si>
  <si>
    <t xml:space="preserve">J_1.5.1 </t>
  </si>
  <si>
    <t xml:space="preserve">O_1.5.1 </t>
  </si>
  <si>
    <t xml:space="preserve">N_1.5.2 </t>
  </si>
  <si>
    <t xml:space="preserve">N_1.5.3 </t>
  </si>
  <si>
    <t xml:space="preserve">O_1.5.3 </t>
  </si>
  <si>
    <t xml:space="preserve">O_1.5.4 </t>
  </si>
  <si>
    <t xml:space="preserve">O_1.5.5 </t>
  </si>
  <si>
    <t xml:space="preserve"> Приобретение оборудования подвижной спутниковой связи (спутниковый телефон с sim-картой - 2шт)</t>
  </si>
  <si>
    <t xml:space="preserve">O_1.5.7 </t>
  </si>
  <si>
    <t>Автоматизированная информационно-измерительная система учета электроэнергии АО «БЭСК»</t>
  </si>
  <si>
    <t xml:space="preserve">O_2.1.1 </t>
  </si>
  <si>
    <t xml:space="preserve">М_2.1.4 </t>
  </si>
  <si>
    <t xml:space="preserve">J_2.1.5 </t>
  </si>
  <si>
    <t xml:space="preserve">J_2.1.7 </t>
  </si>
  <si>
    <t xml:space="preserve">O_2.1.7 </t>
  </si>
  <si>
    <t xml:space="preserve">J_2.1.8 </t>
  </si>
  <si>
    <t xml:space="preserve">O_2.1.8 </t>
  </si>
  <si>
    <t xml:space="preserve">J_2.1.9 </t>
  </si>
  <si>
    <t xml:space="preserve">J_2.1.11 </t>
  </si>
  <si>
    <t xml:space="preserve">J_2.1.12 </t>
  </si>
  <si>
    <t xml:space="preserve">O_2.1.12 </t>
  </si>
  <si>
    <t xml:space="preserve">К_2.1.13 </t>
  </si>
  <si>
    <t xml:space="preserve">J_2.1.16 </t>
  </si>
  <si>
    <t xml:space="preserve">J_2.1.18 </t>
  </si>
  <si>
    <t>O_1.5.8</t>
  </si>
  <si>
    <t>O_1.5.9</t>
  </si>
  <si>
    <t>Программное обеспечение и орг.техника</t>
  </si>
  <si>
    <r>
      <t xml:space="preserve">Строительство электрических сетей в посёлках Лесогорск, Чунский Чунского района </t>
    </r>
    <r>
      <rPr>
        <b/>
        <sz val="14"/>
        <rFont val="Times New Roman"/>
        <family val="1"/>
        <charset val="204"/>
      </rPr>
      <t>(5,24 км)</t>
    </r>
  </si>
  <si>
    <r>
      <t>Реконструкция ПС 35/6 кВ "Строительная" и строительство 2-х цепной ВЛ-35кВ в городе Усть-Илимске</t>
    </r>
    <r>
      <rPr>
        <b/>
        <sz val="14"/>
        <rFont val="Times New Roman"/>
        <family val="1"/>
        <charset val="204"/>
      </rPr>
      <t xml:space="preserve"> </t>
    </r>
  </si>
  <si>
    <t xml:space="preserve">Строительство ВЛ-35кВ, ПС 35/6 кВ "Порожская" в жилом районе Порожский города Братск </t>
  </si>
  <si>
    <t>итого за период реализации</t>
  </si>
  <si>
    <t xml:space="preserve">итого за период реализации </t>
  </si>
  <si>
    <t>12,52 МВА 
8,2 км</t>
  </si>
  <si>
    <t>19,9 км</t>
  </si>
  <si>
    <t>г.Усть-Илимск</t>
  </si>
  <si>
    <t>Перечень инвестиционных проектов на период реализации инвестиционной программы на 2024 - 2029 годы и план их финансирования</t>
  </si>
  <si>
    <t>Краткое описание инвестиционной программы 2024 - 2029 гг.</t>
  </si>
  <si>
    <t>Прогноз ввода/вывода объектов инвестиционной программы 2024 - 2029 гг.</t>
  </si>
  <si>
    <t>0,63 МВА 
0,5 км
КСО - 5шт</t>
  </si>
  <si>
    <t>1 МВА</t>
  </si>
  <si>
    <t>0,5 МВА 
4,4 км</t>
  </si>
  <si>
    <t>2,8 МВА 
4,8 км</t>
  </si>
  <si>
    <t>2,06 МВА 
3,8 км
ВВ - 6шт</t>
  </si>
  <si>
    <t>12,14 МВА 
16,6 км</t>
  </si>
  <si>
    <t>1,6 МВА 
5,5 км</t>
  </si>
  <si>
    <t>1,6 МВА 
5,6 км</t>
  </si>
  <si>
    <t>7,84 МВА 
16,8 км</t>
  </si>
  <si>
    <t>0,65 МВА</t>
  </si>
  <si>
    <t>2,25 МВА 
0,8 км</t>
  </si>
  <si>
    <t>4,34 МВА 
4,3 км</t>
  </si>
  <si>
    <t>174,62 МВА 
61,1 км</t>
  </si>
  <si>
    <t>174,62 МВА
61,1 км</t>
  </si>
  <si>
    <t>86,52 МВА  
8,2 км</t>
  </si>
  <si>
    <t>6,3 км</t>
  </si>
  <si>
    <t>1.5.13</t>
  </si>
  <si>
    <t>8,04 км</t>
  </si>
  <si>
    <t>0,4 МВА
0,56 км</t>
  </si>
  <si>
    <t>1,05 км</t>
  </si>
  <si>
    <t>0,534 км</t>
  </si>
  <si>
    <t>0,275 км</t>
  </si>
  <si>
    <t>0,315 км</t>
  </si>
  <si>
    <t>1,5 км</t>
  </si>
  <si>
    <t>0,4 МВА
0,5 км</t>
  </si>
  <si>
    <t>0,4 км</t>
  </si>
  <si>
    <t>2.1.24</t>
  </si>
  <si>
    <t>0,313 МВА</t>
  </si>
  <si>
    <t>Реконструкция ПС 35/10кВ "Радищев" в поселке Радищев Нижнеилимского района.</t>
  </si>
  <si>
    <t>6,5 км</t>
  </si>
  <si>
    <t>8,78 км</t>
  </si>
  <si>
    <t>1.5.14</t>
  </si>
  <si>
    <t>1.5.15</t>
  </si>
  <si>
    <t>1.5.16</t>
  </si>
  <si>
    <t>Возврат заёмных средств (Реконструкция ПС 35/10кВ "Радищев" в поселке Радищев Нижнеилимского района)</t>
  </si>
  <si>
    <t>Возврат заёмных средств (Реконструкция ПС 35/6 кВ "Строительная" и строительство 2-х цепной ВЛ-35кВ в городе Усть-Илимске)</t>
  </si>
  <si>
    <t>Возврат заёмных средств (Строительство ВЛ-35 кВ,  ПС 35/10кВ в п.Янталь, Усть-Кутского района)</t>
  </si>
  <si>
    <t>0,25 МВА
2,66 км</t>
  </si>
  <si>
    <t>O_1.1.2-1</t>
  </si>
  <si>
    <t>O_1.1.2-2</t>
  </si>
  <si>
    <t>O_1.1.2-3</t>
  </si>
  <si>
    <t>O_1.1.2-4</t>
  </si>
  <si>
    <t>O_1.1.2-5</t>
  </si>
  <si>
    <t>O_1.1.2-6</t>
  </si>
  <si>
    <t>O_1.1.2-7</t>
  </si>
  <si>
    <t>O_1.1.3-1</t>
  </si>
  <si>
    <t>O_1.1.3-2</t>
  </si>
  <si>
    <t>O_1.1.3-3</t>
  </si>
  <si>
    <t>O_1.1.3-4</t>
  </si>
  <si>
    <t>O_1.5.10</t>
  </si>
  <si>
    <t>O_1.5.11</t>
  </si>
  <si>
    <t>O_1.5.12</t>
  </si>
  <si>
    <t>O_1.5.13</t>
  </si>
  <si>
    <t>O_2.1.5-1</t>
  </si>
  <si>
    <t>O_2.1.5-2</t>
  </si>
  <si>
    <t>O_2.1.9-1</t>
  </si>
  <si>
    <t>O_2.1.9-2</t>
  </si>
  <si>
    <t>O_2.1.9-3</t>
  </si>
  <si>
    <t>O_2.1.9-4</t>
  </si>
  <si>
    <t>O_2.1.9-5</t>
  </si>
  <si>
    <t>O_2.1.9-6</t>
  </si>
  <si>
    <t>O_2.1.9-7</t>
  </si>
  <si>
    <t>O_2.1.9-8</t>
  </si>
  <si>
    <t>O_2.1.9-9</t>
  </si>
  <si>
    <t>O_2.1.9-10</t>
  </si>
  <si>
    <t>O_2.1.9-11</t>
  </si>
  <si>
    <t>O_2.1.9-12</t>
  </si>
  <si>
    <t>O_2.1.9-13</t>
  </si>
  <si>
    <t>O_2.1.9-14</t>
  </si>
  <si>
    <t>O_2.1.10-1</t>
  </si>
  <si>
    <t>O_2.1.10-2</t>
  </si>
  <si>
    <t>O_2.1.10-3</t>
  </si>
  <si>
    <t>O_2.1.10-4</t>
  </si>
  <si>
    <t>O_2.1.10-5</t>
  </si>
  <si>
    <t>O_2.1.10-6</t>
  </si>
  <si>
    <t>O_2.1.11-1</t>
  </si>
  <si>
    <t>O_2.1.11-2</t>
  </si>
  <si>
    <t>O_2.1.11-3</t>
  </si>
  <si>
    <t>O_2.1.16-1</t>
  </si>
  <si>
    <t>O_2.1.16-2</t>
  </si>
  <si>
    <t>O_2.1.16-3</t>
  </si>
  <si>
    <t>O_2.1.16-4</t>
  </si>
  <si>
    <t>O_2.1.18-1</t>
  </si>
  <si>
    <t>O_2.1.18-2</t>
  </si>
  <si>
    <t>1,43 МВА
2,7 км</t>
  </si>
  <si>
    <t>0,8 МВА
2,2 км</t>
  </si>
  <si>
    <t>1,4 МВА
1,1км</t>
  </si>
  <si>
    <t>1,05 МВА
20,14 км</t>
  </si>
  <si>
    <t>0,8 МВА
10,24 км</t>
  </si>
  <si>
    <t>Строительство электрических сетей напряжением 10(6)-0,4 кВ в Ангарском городском округе, в т.ч. в п.Мегет (1,05МВА/20,14км)</t>
  </si>
  <si>
    <t>Строительство электрических сетей напряжением 10(6)-0,4 кВ в Ленинском районе города Иркутска по ул.Речная, ул. 2-я Ворошиловская, ул.Кутузова, ул.Куликовская, ул.Новаторов, ул.Гравийная; ул.Волгоградская; ул. Трактовая, ул.Громовой (0,8 МВА/10,24км)</t>
  </si>
  <si>
    <t>1,03 МВА
1,47 км</t>
  </si>
  <si>
    <t>0,8 МВА
1,66 км</t>
  </si>
  <si>
    <t>0,4 МВА
2,15 км</t>
  </si>
  <si>
    <t>1,915 км</t>
  </si>
  <si>
    <t>7,5 км</t>
  </si>
  <si>
    <t>0,8 МВА
1,6 км</t>
  </si>
  <si>
    <t>1,03 МВА
2,17 км</t>
  </si>
  <si>
    <t>1,3 МВА
6,6 км</t>
  </si>
  <si>
    <t>0,4 МВА
1,4 км</t>
  </si>
  <si>
    <t>0,713 МВА
1,1 км</t>
  </si>
  <si>
    <t>Строительство новой  ПС 27,5 /10 кВ "Боровское" в 7-ми км от п.Боровской, в районе ст. Пашенный (0,63 МВА)</t>
  </si>
  <si>
    <t>0,4 МВА 
0,83 км</t>
  </si>
  <si>
    <t>Строительство распределительных сетей 10-0,4кВ в г.Нижнеудинск, ул.Гагарина (0,16МВА)</t>
  </si>
  <si>
    <t>Строительство распределительных сетей 10-0,4кВ в г.Тайшете, м-он Мясникова, ул.50 Лет ВЛКСМ,  ул.Тимирязева (0,4 МВА/0,83км)</t>
  </si>
  <si>
    <t>Возврат кредитов</t>
  </si>
  <si>
    <t>Реконструкция электрических сетей  0,4-10(6)кВ в городе Вихоревка Братского района, по ул. Пионерская, ул.Бича, ул.Щетинкина; ул. 60 лет СССР; ул.Зверева, ул.Горького (1,43 МВА/2,7км)</t>
  </si>
  <si>
    <t>Реконструкция электрических сетей  0,4-10(6)кВ в п.Речушка Нижнеилимского района, по  ул.Мира, ул.Таёжная; ул.Моложёжная (0,8 МВА/2,2км)</t>
  </si>
  <si>
    <t>Реконструкция электрических сетей  0,4-10(6)кВ в п.Новая Игирма Нижнеилимского района, по ул.Пионерская (0,4 МВА/1,1км)</t>
  </si>
  <si>
    <t>Реконструкция электрических сетей  0,4-10(6)кВ в п.Суворовский Нижнеилимского района (0,4 МВА/1,1км)</t>
  </si>
  <si>
    <t>Реконструкция электрических сетей  0,4-10(6)кВ в п.Хребтовая Нижнеилимского района, ул.Лесная, ул.Гагарина, ул.Заречная  (0,4 МВА/1,1км)</t>
  </si>
  <si>
    <t>Реконструкция электрических сетей  0,4-10(6)кВ в п.Янгель Нижнеилимского района, ул. Первых Строителей  (0,4 МВА/1,1км)</t>
  </si>
  <si>
    <t>Реконструкция электрических сетей  0,4-10(6)кВ в п.Чунский Чунского района, по ул.Нагорная; ул.Декабрьская, ул.Юбилейная (1,4 МВА/1,1км)</t>
  </si>
  <si>
    <t>Реконструкция электрических сетей  0,4-10(6)кВ в п.Весёлый Чунского района, ул.Луговая (0,4МВА/1,1км)</t>
  </si>
  <si>
    <t>Реконструкция электрических сетей  0,4-10(6)кВ в п.Лесогорск Чунского района, ул.Таёжная, ул.Лермонтова, ул.Чунская (0,4 МВА/1,1км)</t>
  </si>
  <si>
    <t>Реконструкция электрических сетей  0,4-10(6)кВ в п. Пионерский Чунского района, ул.Целинная (0,4 МВА/1,1км)</t>
  </si>
  <si>
    <t>62,2 МВА
24 км</t>
  </si>
  <si>
    <t>68,83 МВА
67,05 км</t>
  </si>
  <si>
    <t>16,98 МВА 
22,18 км</t>
  </si>
  <si>
    <t>91,38 МВА  
21,9 км</t>
  </si>
  <si>
    <t>9,14 МВА 
28,4 км</t>
  </si>
  <si>
    <t>8,98 МВА
31,23 км</t>
  </si>
  <si>
    <t>6,63 МВА
43,05  км</t>
  </si>
  <si>
    <t>4,46 МВА  
13,98 км</t>
  </si>
  <si>
    <t>4,86 МВА 
13,7 км</t>
  </si>
  <si>
    <t>4,62 МВА 
20,2 км</t>
  </si>
  <si>
    <t>4,46 МВА 
23,03 км</t>
  </si>
  <si>
    <t>Строительство электрических сетей в городе Вихоревка Братского района, по ул.Бича, ул.Рябиновая; ул.Советская (1,03МВА/1,47км)</t>
  </si>
  <si>
    <t>Строительство электрических сетей в п.Прибрежный Братского района, по ул. Сосновая; Октябрьская, ул.Российская (0,8МВА/1,66км)</t>
  </si>
  <si>
    <t>Строительство электрических сетей в п.Турма Братского района, ул.Больничная, пер.Пионерский; ул. Гагарина, пер. Больничный, ул.Горького (0,4МВА/2,15км)</t>
  </si>
  <si>
    <t xml:space="preserve"> Строительство электрических сетей в с.Покосное Братского района, ул. Радищева, ул. Совхозная, ул. Мелиораторов, ул. Энергетиков (0,534км)</t>
  </si>
  <si>
    <t>Строительство электрических сетей в п. Бамбуй Братского района, ул.Нагорная (0,275км)</t>
  </si>
  <si>
    <t>Строительство электрических сетей в п. Новодолоново Братского района, ул. Набережная, ул.Лесная, ул.Новая, ул.Морская, ул.Комсомольская (0,4 МВА/1,1км)</t>
  </si>
  <si>
    <t>Строительство электрических сетей в п. Добчур Братского района, ул.Лесная, ул.Ленина, ул.Гагарина, ул.Советская, пер.Нагорный (0,4МВА/1,1км)</t>
  </si>
  <si>
    <t>Строительство электрических сетей в п. Илир Братского района, по ул.Сибирская, ул.Полевая, ул.Молодежная, ул.Строителей  (0,4МВА/1,1км)</t>
  </si>
  <si>
    <t>Строительство ВЛ-35 кВ Видим-Шумилово-Прибойный с установкой опор (1,915км)</t>
  </si>
  <si>
    <t>Строительство электрических сетей в п.Кежемский Братского района, ул.Мира, ул. Октябрьская, ул.Ручейная, пер. Пролетарский, ул.Первомайская, лесной массив в районе п.Кежемский (7,5км)</t>
  </si>
  <si>
    <t>Строительство электрических сетей в п. Мамырь Братского района, ул.Молодёжная, ул. 40 лет Победы, ул.Таёжная (0,75км)</t>
  </si>
  <si>
    <t>Строительство электрических сетей в п. Шумилово Братского района, ул.Ленина, ул.Гагарина, ул. Центральная (0,8МВА/1,6км)</t>
  </si>
  <si>
    <t>Строительство электрических сетей в п.Сахарово Братского района, ул.Новая, ул.Молодёжная (0,4МВА/1,1км)</t>
  </si>
  <si>
    <t>Строительство электрических сетей в п. Чистополянский Нижнеилимского района, ул. Гагарина (0,75км)</t>
  </si>
  <si>
    <t>Строительство электрических сетей в п.Речушка Нижнеилимского района, ул.Таёжная, ул.Молодежная, ул. Новая; ул.Школьная (1,03МВА/2,17км)</t>
  </si>
  <si>
    <t xml:space="preserve">Строительство электрических сетей в г.Железногорск-Илимский Нижнеилимского района, промплощадка коршуновского ГОКа   (0,4км)     </t>
  </si>
  <si>
    <t>Строительство электрических сетей в р.п.Радищев Нижнеилимского района (0,63МВА)</t>
  </si>
  <si>
    <t>Строительство электрических сетей в р.п.Новая Игирма Нижнеилимского района, по ул.Пионерская, ул.Радищева; ул.Целинная, ул.Бархатова, ул.Киевская (0,8МВА/2,2км)</t>
  </si>
  <si>
    <t>Строительство электрических сетей в п.Янгель Нижнеилимского района, ул.Первых Строителей (0,4МВА/1,1км)</t>
  </si>
  <si>
    <t>Строительство электрических сетей в п. Чунский Чунского района, по ул.Лесная, ул.Саянская, ул.Комарова, ул.Королёва, ул. №2 м-н "Западный", ул.Сосновая, ул.Ленина, ул.Жукова, ул.комиссара Бича, ул.Нагорная, ул.Ручейная; ул.Профсоюзная, ул.Пушкина и м-он "Южный",  ул.Парковая (1,3МВА/6,6км)</t>
  </si>
  <si>
    <t>Строительство электрических сетей в п. Лесогорск Чунского района, по ул. Чунская (0,4МВА/1,1км)</t>
  </si>
  <si>
    <t>Строительство электрических сетей в п. Новочунка Чунского района, ул. Центральная (0,4 МВА/1,1 км)</t>
  </si>
  <si>
    <t>Строительство распределительных сетей 10-0,4кВ в п. Ручей Усть-Кутского района, ул. Трактовая, ул.Строителей, ул.Октябрьская, ул.Лесная (0,4МВА/1,4км)</t>
  </si>
  <si>
    <t>Строительство распределительных сетей 10-0,4кВ в п. Звёздный Усть-Кутского района, ул.Горбунова, лесной массив в районе "Очистные" (0,713МВА/1,1км)</t>
  </si>
  <si>
    <t>Строительство распределительных сетей 10-0,4кВ в п. Каймоново Усть-Кутского района (0,4 МВА/1,1 км)</t>
  </si>
  <si>
    <t>Строительство распределительных сетей 10-0,4кВ в п. Янталь Усть-Кутского района, ул.Вокзальная, ул.Железнодорожная (0,4 МВА/1,1 км)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</si>
  <si>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</si>
  <si>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</si>
  <si>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</si>
  <si>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</si>
  <si>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</si>
  <si>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</si>
  <si>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</si>
  <si>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</si>
  <si>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</si>
  <si>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0,55км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</si>
  <si>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</si>
  <si>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</si>
  <si>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</si>
  <si>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</si>
  <si>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</si>
  <si>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</si>
  <si>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</si>
  <si>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</si>
  <si>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</si>
  <si>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</si>
  <si>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</si>
  <si>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</si>
  <si>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</si>
  <si>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</si>
  <si>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</si>
  <si>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</si>
  <si>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</si>
  <si>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</si>
  <si>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</si>
  <si>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</si>
  <si>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</si>
  <si>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</si>
  <si>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</si>
  <si>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</si>
  <si>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</si>
  <si>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п.Радищев Нижнеилимского района</t>
  </si>
  <si>
    <t>п.Речешка Нижнеилимского района</t>
  </si>
  <si>
    <t>п.Новая Игирма Нижнеилимского района</t>
  </si>
  <si>
    <t>п.Хребтовая Нижнеилимского района</t>
  </si>
  <si>
    <t>п.Янгель Нижнеилимского района</t>
  </si>
  <si>
    <t>п.Бидога, п.Каменск Чунского района</t>
  </si>
  <si>
    <t>п.Чунский Чунского района</t>
  </si>
  <si>
    <t>п.Веселый Чунского района</t>
  </si>
  <si>
    <t>п.Лесогорск Чунского района</t>
  </si>
  <si>
    <t>п.Пионерский Чунского района</t>
  </si>
  <si>
    <t xml:space="preserve">п.Суворовский Нижнеилимского района </t>
  </si>
  <si>
    <t>п.Прибрежный Братского района</t>
  </si>
  <si>
    <t>п.Мегет Ангарский городской округ</t>
  </si>
  <si>
    <t>п.Турма Братского района</t>
  </si>
  <si>
    <t>с.Покосное Братского района</t>
  </si>
  <si>
    <t>п.Бамбуй Братского района</t>
  </si>
  <si>
    <t>п.Новодолоново Братского района</t>
  </si>
  <si>
    <t>п.Добчур Братского района</t>
  </si>
  <si>
    <t>п.Илир Братского района</t>
  </si>
  <si>
    <t>посёлки Братского района</t>
  </si>
  <si>
    <t>п.Кежемский Братского района</t>
  </si>
  <si>
    <t>п.Мамырь Братского района</t>
  </si>
  <si>
    <t>п.Шумилово Братского района</t>
  </si>
  <si>
    <t>п.Сахарово Братского района</t>
  </si>
  <si>
    <t>п.Семигорск Нижнеилимского района</t>
  </si>
  <si>
    <t>п.Чистополянский Нижнеилимского района</t>
  </si>
  <si>
    <t>п.Речушка Нижнеилимского района</t>
  </si>
  <si>
    <t>г.Железногорск-Илимской Нижнеилимского района</t>
  </si>
  <si>
    <t>п.Новочунка Чунского района</t>
  </si>
  <si>
    <t>п.Звездный Усть-Кутского района</t>
  </si>
  <si>
    <t>п.Ручей Усть-Кутского района</t>
  </si>
  <si>
    <t>п.Каймоново Усть-Кутского района</t>
  </si>
  <si>
    <t>0,63 МВА
0,12км</t>
  </si>
  <si>
    <t>7,183 МВА  
44,29 км</t>
  </si>
  <si>
    <t>44,813 МВА 
172,8 км</t>
  </si>
  <si>
    <t>32,213 МВА 
158,25 км</t>
  </si>
  <si>
    <t>11,523 МВА
48,59 км</t>
  </si>
  <si>
    <t>206,833 МВА  
219,35 км</t>
  </si>
  <si>
    <t>219,433 МВА 
233,9 км</t>
  </si>
  <si>
    <r>
      <t>Приобретение квадрокоптеров</t>
    </r>
    <r>
      <rPr>
        <b/>
        <sz val="14"/>
        <rFont val="Times New Roman"/>
        <family val="1"/>
        <charset val="204"/>
      </rPr>
      <t xml:space="preserve"> (2 шт) </t>
    </r>
    <r>
      <rPr>
        <sz val="14"/>
        <rFont val="Times New Roman"/>
        <family val="1"/>
        <charset val="204"/>
      </rPr>
      <t>для сокращения времени осмотров протяженных линий и повышения качества электроснабжения удалённых муниципальных образований: Шумилово, Прибойный, Кежемский, Боровской (сокращение времени определения места повреждения ВЛ)</t>
    </r>
  </si>
  <si>
    <t>Реконструкция электрических сетей  0,4-10(6)кВ в ж/районах Центральный, Падун, Южный Падун, Гидростроитель, Энергетик, Осиновка, Чекановский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(9,64 МВА/ 2,08 км)</t>
  </si>
  <si>
    <t>Реконструкция электрических сетей  0,4-10(6)кВ в ж/районах Центральный, Падун, Южный Падун, Гидростроитель, Сухой, Сосновый Бор, Энергетик, Порожский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(12,14 МВА/ 16,6 км)</t>
  </si>
  <si>
    <t>Реконструкция электрических сетей  0,4-10(6)кВ в посёлках Бидога, Каменск Чунского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(0,56 МВА/ 0,14 км)</t>
  </si>
  <si>
    <t>Реконструкция электрических сетей  0,4-10(6)кВ в Ленинском районе города Иркутска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(1,6 МВА/ 6  км) по ул. Мира, ул.Волгоградская, ул.Новаторов, ул.Лескова, ул.Гравийная</t>
  </si>
  <si>
    <t>Реконструкция ПС 35/10 кВ "Кургат" в п.Прибрежный Братского района (2*4 МВА)</t>
  </si>
  <si>
    <t>Реконструкция ПС 35/6 кВ "Боково" с заменой силовых трансформаторов на трансформаторы большей мощности в Ленинском районе города Иркутска (2*25 МВА)</t>
  </si>
  <si>
    <t>Реконструкция электрических сетей  0,4-10(6)кВ в городе Усть-Илимске и Усть-Илимском районе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(0,18км)</t>
  </si>
  <si>
    <t>Реконструкция электрических сетей  0,4-10(6)кВ в городе Усть-Илимске, промплощадка УИ ЛПК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(2,25 МВА/ 0,8км)</t>
  </si>
  <si>
    <t>Реконструкция ПС 35/6 кВ "ИОРТПЦ" в Ангарском ГО п.Мегет (2*16 МВА)</t>
  </si>
  <si>
    <t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 МВА)</t>
  </si>
  <si>
    <t>0,56 МВА
0,14 км</t>
  </si>
  <si>
    <t>Возврат заёмных средств (Строительство ВЛ-35 кВ Видим-Шумилово-Прибойный с установкой реклоузеров)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</si>
  <si>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 (2,01 МВА/10,83 км)</t>
  </si>
  <si>
    <t>Строительство электрических сетей напряжением 10(6)-0,4кВ в городе Усть-Илимске, в р-не ст. Правобережная; р.п. Железнодорожный Усть-Илимского р-на (1,26 МВА/ 0,77 км)</t>
  </si>
  <si>
    <t>Строительство электрических сетей напряжением 10(6)-0,4кВ в  Усть-Илимском районе, р.п. Железнодорожный, микрорайон Вокзальный (1,6 МВА/ 5,5 км)</t>
  </si>
  <si>
    <t>Строительство электрических сетей в жилом районе Порожский, городе Братске (0,63 МВА/1,5 км)</t>
  </si>
  <si>
    <t>Строительство электрических сетей в жилом районе Порожский, городе Братске (1,6 МВА/5,6 км)</t>
  </si>
  <si>
    <t>Строительство электрических сетей в городе Вихоревка, поселках Прибрежный, Покосное, Тангуй, Тарма, Кежемский Братского района (1,05 мВА/ 12,1 км), в т.ч. установка реклоузеров на ВЛ-35кВ Видим-Шумилово-Прибойный</t>
  </si>
  <si>
    <t>Строительство электрических сетей в п. Семигорск Нижнеилимского района (1,1 км)</t>
  </si>
  <si>
    <t>2,01 МВА
10,83 км</t>
  </si>
  <si>
    <t>1,26 МВА
0,77 км</t>
  </si>
  <si>
    <t>1,05 МВА
12,1 км</t>
  </si>
  <si>
    <t>1,68 МВА
1,71 км
КРУН-6кВ</t>
  </si>
  <si>
    <r>
      <t xml:space="preserve">0,63 МВА
</t>
    </r>
    <r>
      <rPr>
        <b/>
        <sz val="14"/>
        <rFont val="Times New Roman"/>
        <family val="1"/>
        <charset val="204"/>
      </rPr>
      <t>0,37 км</t>
    </r>
  </si>
  <si>
    <t>Строительство электрических сетей 0,4-10(6)кВ в ж/районах Центральный, Падун, Южный Падун, Сухой, Сосновый Бор и Осиновка города Братска (1,68 МВА/ 1,71 км/ КРУН-6кВ)</t>
  </si>
  <si>
    <t>Строительство электрических сетей 0,4-10(6)кВ в ж/районах Центральный, Падун, Южный Падун, Гидростроитель, Сосновый Бор, Энергетик города Братска (7,84 МВА/ 16,8 км)</t>
  </si>
  <si>
    <t>Строительство распределительных сетей 10-0,4кВ в п.Звёздный Усть-Кутского района (3,4 км)</t>
  </si>
  <si>
    <t>пункт - 2шт</t>
  </si>
  <si>
    <t>Строительство распределительных сетей 10-0,4кВ в г.Тайшете (0,1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</si>
</sst>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0000000"/>
    <numFmt numFmtId="170" formatCode="0.00000"/>
    <numFmt numFmtId="171" formatCode="#,##0_ ;\-#,##0\ "/>
    <numFmt numFmtId="172" formatCode="_-* #,##0.00\ _р_._-;\-* #,##0.00\ _р_._-;_-* &quot;-&quot;??\ _р_._-;_-@_-"/>
  </numFmts>
  <fonts count="5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1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theme="0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sz val="11"/>
      <color theme="0" tint="-0.249977111117893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40">
    <xf numFmtId="0" fontId="0" fillId="0" borderId="0"/>
    <xf numFmtId="0" fontId="15" fillId="0" borderId="0"/>
    <xf numFmtId="165" fontId="19" fillId="0" borderId="0" applyFont="0" applyFill="0" applyBorder="0" applyAlignment="0" applyProtection="0"/>
    <xf numFmtId="0" fontId="19" fillId="0" borderId="0"/>
    <xf numFmtId="0" fontId="20" fillId="0" borderId="0"/>
    <xf numFmtId="164" fontId="18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5" fillId="0" borderId="0"/>
    <xf numFmtId="43" fontId="19" fillId="0" borderId="0" applyFont="0" applyFill="0" applyBorder="0" applyAlignment="0" applyProtection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32" fillId="0" borderId="0"/>
    <xf numFmtId="0" fontId="33" fillId="0" borderId="0"/>
    <xf numFmtId="0" fontId="33" fillId="0" borderId="0"/>
    <xf numFmtId="164" fontId="2" fillId="0" borderId="0" applyFont="0" applyFill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6" borderId="0" applyNumberFormat="0" applyBorder="0" applyAlignment="0" applyProtection="0"/>
    <xf numFmtId="0" fontId="34" fillId="9" borderId="0" applyNumberFormat="0" applyBorder="0" applyAlignment="0" applyProtection="0"/>
    <xf numFmtId="0" fontId="34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6" fillId="0" borderId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20" borderId="0" applyNumberFormat="0" applyBorder="0" applyAlignment="0" applyProtection="0"/>
    <xf numFmtId="0" fontId="37" fillId="8" borderId="30" applyNumberFormat="0" applyAlignment="0" applyProtection="0"/>
    <xf numFmtId="0" fontId="38" fillId="21" borderId="31" applyNumberFormat="0" applyAlignment="0" applyProtection="0"/>
    <xf numFmtId="0" fontId="39" fillId="21" borderId="30" applyNumberFormat="0" applyAlignment="0" applyProtection="0"/>
    <xf numFmtId="0" fontId="40" fillId="0" borderId="32" applyNumberFormat="0" applyFill="0" applyAlignment="0" applyProtection="0"/>
    <xf numFmtId="0" fontId="41" fillId="0" borderId="33" applyNumberFormat="0" applyFill="0" applyAlignment="0" applyProtection="0"/>
    <xf numFmtId="0" fontId="42" fillId="0" borderId="34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35" applyNumberFormat="0" applyFill="0" applyAlignment="0" applyProtection="0"/>
    <xf numFmtId="0" fontId="44" fillId="22" borderId="36" applyNumberFormat="0" applyAlignment="0" applyProtection="0"/>
    <xf numFmtId="0" fontId="45" fillId="0" borderId="0" applyNumberFormat="0" applyFill="0" applyBorder="0" applyAlignment="0" applyProtection="0"/>
    <xf numFmtId="0" fontId="46" fillId="23" borderId="0" applyNumberFormat="0" applyBorder="0" applyAlignment="0" applyProtection="0"/>
    <xf numFmtId="0" fontId="47" fillId="0" borderId="0"/>
    <xf numFmtId="0" fontId="19" fillId="0" borderId="0"/>
    <xf numFmtId="0" fontId="47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8" fillId="4" borderId="0" applyNumberFormat="0" applyBorder="0" applyAlignment="0" applyProtection="0"/>
    <xf numFmtId="0" fontId="49" fillId="0" borderId="0" applyNumberFormat="0" applyFill="0" applyBorder="0" applyAlignment="0" applyProtection="0"/>
    <xf numFmtId="0" fontId="34" fillId="24" borderId="37" applyNumberFormat="0" applyFont="0" applyAlignment="0" applyProtection="0"/>
    <xf numFmtId="9" fontId="4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0" fillId="0" borderId="38" applyNumberFormat="0" applyFill="0" applyAlignment="0" applyProtection="0"/>
    <xf numFmtId="0" fontId="51" fillId="0" borderId="0"/>
    <xf numFmtId="0" fontId="52" fillId="0" borderId="0" applyNumberForma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71" fontId="47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0" fontId="53" fillId="5" borderId="0" applyNumberFormat="0" applyBorder="0" applyAlignment="0" applyProtection="0"/>
    <xf numFmtId="43" fontId="32" fillId="0" borderId="0" applyFont="0" applyFill="0" applyBorder="0" applyAlignment="0" applyProtection="0"/>
    <xf numFmtId="0" fontId="18" fillId="0" borderId="0"/>
    <xf numFmtId="9" fontId="32" fillId="0" borderId="0" applyFont="0" applyFill="0" applyBorder="0" applyAlignment="0" applyProtection="0"/>
    <xf numFmtId="166" fontId="19" fillId="0" borderId="0" applyFont="0" applyFill="0" applyBorder="0" applyAlignment="0" applyProtection="0"/>
  </cellStyleXfs>
  <cellXfs count="242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/>
    <xf numFmtId="167" fontId="6" fillId="0" borderId="3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/>
    <xf numFmtId="49" fontId="1" fillId="0" borderId="0" xfId="0" applyNumberFormat="1" applyFont="1"/>
    <xf numFmtId="0" fontId="6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6" fillId="0" borderId="0" xfId="0" applyFont="1"/>
    <xf numFmtId="0" fontId="1" fillId="0" borderId="0" xfId="0" applyFont="1" applyAlignment="1">
      <alignment horizontal="right"/>
    </xf>
    <xf numFmtId="167" fontId="7" fillId="0" borderId="3" xfId="0" applyNumberFormat="1" applyFont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/>
    <xf numFmtId="0" fontId="9" fillId="0" borderId="0" xfId="0" applyFont="1"/>
    <xf numFmtId="167" fontId="9" fillId="0" borderId="0" xfId="0" applyNumberFormat="1" applyFont="1"/>
    <xf numFmtId="167" fontId="6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top"/>
    </xf>
    <xf numFmtId="0" fontId="13" fillId="0" borderId="0" xfId="0" applyFont="1" applyAlignment="1">
      <alignment horizontal="right"/>
    </xf>
    <xf numFmtId="0" fontId="17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167" fontId="3" fillId="0" borderId="0" xfId="0" applyNumberFormat="1" applyFont="1"/>
    <xf numFmtId="0" fontId="3" fillId="0" borderId="1" xfId="0" applyFont="1" applyBorder="1"/>
    <xf numFmtId="0" fontId="6" fillId="0" borderId="1" xfId="0" applyFont="1" applyBorder="1"/>
    <xf numFmtId="0" fontId="6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167" fontId="16" fillId="0" borderId="3" xfId="0" applyNumberFormat="1" applyFont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left" vertical="center" wrapText="1"/>
    </xf>
    <xf numFmtId="167" fontId="16" fillId="0" borderId="8" xfId="0" applyNumberFormat="1" applyFont="1" applyBorder="1" applyAlignment="1">
      <alignment horizontal="center" vertical="center" wrapText="1"/>
    </xf>
    <xf numFmtId="0" fontId="21" fillId="2" borderId="0" xfId="0" applyFont="1" applyFill="1"/>
    <xf numFmtId="167" fontId="23" fillId="0" borderId="3" xfId="0" applyNumberFormat="1" applyFont="1" applyBorder="1" applyAlignment="1">
      <alignment horizontal="center" vertical="center" wrapText="1"/>
    </xf>
    <xf numFmtId="0" fontId="24" fillId="0" borderId="0" xfId="0" applyFont="1"/>
    <xf numFmtId="0" fontId="6" fillId="0" borderId="0" xfId="0" applyFont="1" applyAlignment="1">
      <alignment horizontal="center" vertical="center"/>
    </xf>
    <xf numFmtId="2" fontId="1" fillId="0" borderId="0" xfId="0" applyNumberFormat="1" applyFont="1"/>
    <xf numFmtId="49" fontId="6" fillId="0" borderId="1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67" fontId="6" fillId="0" borderId="8" xfId="0" applyNumberFormat="1" applyFont="1" applyBorder="1" applyAlignment="1">
      <alignment horizontal="center" vertical="center"/>
    </xf>
    <xf numFmtId="167" fontId="30" fillId="0" borderId="0" xfId="0" applyNumberFormat="1" applyFont="1"/>
    <xf numFmtId="49" fontId="6" fillId="0" borderId="6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167" fontId="7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167" fontId="6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3" fillId="0" borderId="0" xfId="0" applyNumberFormat="1" applyFont="1"/>
    <xf numFmtId="2" fontId="6" fillId="0" borderId="6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168" fontId="6" fillId="0" borderId="3" xfId="5" applyNumberFormat="1" applyFont="1" applyFill="1" applyBorder="1" applyAlignment="1">
      <alignment horizontal="center" vertical="center"/>
    </xf>
    <xf numFmtId="168" fontId="6" fillId="0" borderId="8" xfId="5" applyNumberFormat="1" applyFont="1" applyFill="1" applyBorder="1" applyAlignment="1">
      <alignment horizontal="center" vertical="center"/>
    </xf>
    <xf numFmtId="0" fontId="54" fillId="0" borderId="3" xfId="0" applyFont="1" applyBorder="1" applyAlignment="1">
      <alignment horizontal="center" vertical="center" wrapText="1"/>
    </xf>
    <xf numFmtId="167" fontId="54" fillId="0" borderId="3" xfId="0" applyNumberFormat="1" applyFont="1" applyBorder="1" applyAlignment="1">
      <alignment horizontal="center" vertical="center"/>
    </xf>
    <xf numFmtId="167" fontId="54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7" fillId="0" borderId="1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169" fontId="7" fillId="0" borderId="3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/>
    <xf numFmtId="2" fontId="6" fillId="0" borderId="3" xfId="0" applyNumberFormat="1" applyFont="1" applyBorder="1"/>
    <xf numFmtId="167" fontId="7" fillId="0" borderId="13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6" fillId="0" borderId="4" xfId="0" applyFont="1" applyBorder="1"/>
    <xf numFmtId="170" fontId="6" fillId="0" borderId="4" xfId="0" applyNumberFormat="1" applyFont="1" applyBorder="1"/>
    <xf numFmtId="167" fontId="7" fillId="0" borderId="4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168" fontId="7" fillId="0" borderId="3" xfId="0" applyNumberFormat="1" applyFont="1" applyBorder="1" applyAlignment="1">
      <alignment horizontal="center" vertical="center"/>
    </xf>
    <xf numFmtId="168" fontId="6" fillId="0" borderId="13" xfId="0" applyNumberFormat="1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2" fontId="6" fillId="0" borderId="3" xfId="3" applyNumberFormat="1" applyFont="1" applyBorder="1" applyAlignment="1">
      <alignment horizontal="left" vertical="center" wrapText="1"/>
    </xf>
    <xf numFmtId="0" fontId="6" fillId="0" borderId="3" xfId="3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2" fontId="6" fillId="0" borderId="21" xfId="3" applyNumberFormat="1" applyFont="1" applyBorder="1" applyAlignment="1">
      <alignment horizontal="left" vertical="center" wrapText="1"/>
    </xf>
    <xf numFmtId="0" fontId="4" fillId="0" borderId="3" xfId="7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68" fontId="25" fillId="0" borderId="3" xfId="0" applyNumberFormat="1" applyFont="1" applyBorder="1" applyAlignment="1">
      <alignment horizontal="center" vertical="center" wrapText="1"/>
    </xf>
    <xf numFmtId="0" fontId="6" fillId="0" borderId="3" xfId="3" applyFont="1" applyBorder="1" applyAlignment="1">
      <alignment horizontal="left" vertical="center" wrapText="1"/>
    </xf>
    <xf numFmtId="0" fontId="6" fillId="0" borderId="3" xfId="3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2" fontId="6" fillId="0" borderId="3" xfId="3" applyNumberFormat="1" applyFont="1" applyBorder="1" applyAlignment="1">
      <alignment horizontal="center" vertical="center" wrapText="1"/>
    </xf>
    <xf numFmtId="2" fontId="7" fillId="0" borderId="3" xfId="3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8" fontId="6" fillId="0" borderId="8" xfId="0" applyNumberFormat="1" applyFont="1" applyBorder="1" applyAlignment="1">
      <alignment horizontal="center" vertical="center" wrapText="1"/>
    </xf>
    <xf numFmtId="168" fontId="6" fillId="0" borderId="13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168" fontId="7" fillId="0" borderId="3" xfId="0" applyNumberFormat="1" applyFont="1" applyBorder="1" applyAlignment="1">
      <alignment horizontal="center" vertical="center" wrapText="1"/>
    </xf>
    <xf numFmtId="168" fontId="7" fillId="0" borderId="13" xfId="0" applyNumberFormat="1" applyFont="1" applyBorder="1" applyAlignment="1">
      <alignment horizontal="center" vertical="center" wrapText="1"/>
    </xf>
    <xf numFmtId="168" fontId="7" fillId="0" borderId="8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167" fontId="6" fillId="0" borderId="4" xfId="0" applyNumberFormat="1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 wrapText="1"/>
    </xf>
    <xf numFmtId="168" fontId="6" fillId="0" borderId="4" xfId="0" applyNumberFormat="1" applyFont="1" applyBorder="1" applyAlignment="1">
      <alignment horizontal="center" vertical="center" wrapText="1"/>
    </xf>
    <xf numFmtId="168" fontId="6" fillId="0" borderId="24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167" fontId="6" fillId="0" borderId="15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/>
    </xf>
    <xf numFmtId="168" fontId="6" fillId="0" borderId="23" xfId="0" applyNumberFormat="1" applyFont="1" applyBorder="1" applyAlignment="1">
      <alignment horizontal="center" vertical="center" wrapText="1"/>
    </xf>
    <xf numFmtId="167" fontId="6" fillId="0" borderId="6" xfId="0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/>
    </xf>
    <xf numFmtId="168" fontId="6" fillId="0" borderId="6" xfId="0" applyNumberFormat="1" applyFont="1" applyBorder="1" applyAlignment="1">
      <alignment horizontal="center" vertical="center" wrapText="1"/>
    </xf>
    <xf numFmtId="2" fontId="6" fillId="0" borderId="22" xfId="0" applyNumberFormat="1" applyFont="1" applyBorder="1" applyAlignment="1">
      <alignment horizontal="left" vertical="center" wrapText="1"/>
    </xf>
    <xf numFmtId="0" fontId="6" fillId="0" borderId="22" xfId="3" applyFont="1" applyBorder="1" applyAlignment="1">
      <alignment horizontal="left" vertical="center" wrapText="1"/>
    </xf>
    <xf numFmtId="2" fontId="6" fillId="0" borderId="22" xfId="3" applyNumberFormat="1" applyFont="1" applyBorder="1" applyAlignment="1">
      <alignment horizontal="left" vertical="center" wrapText="1"/>
    </xf>
    <xf numFmtId="0" fontId="6" fillId="0" borderId="3" xfId="7" applyFont="1" applyBorder="1" applyAlignment="1">
      <alignment horizontal="center" vertical="center"/>
    </xf>
    <xf numFmtId="2" fontId="6" fillId="0" borderId="3" xfId="3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7" fontId="6" fillId="0" borderId="13" xfId="0" applyNumberFormat="1" applyFont="1" applyBorder="1" applyAlignment="1">
      <alignment horizontal="center" vertical="center" wrapText="1"/>
    </xf>
    <xf numFmtId="167" fontId="7" fillId="0" borderId="13" xfId="0" applyNumberFormat="1" applyFont="1" applyBorder="1" applyAlignment="1">
      <alignment horizontal="center" vertical="center" wrapText="1"/>
    </xf>
    <xf numFmtId="167" fontId="6" fillId="0" borderId="1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167" fontId="14" fillId="0" borderId="0" xfId="0" applyNumberFormat="1" applyFont="1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3" xfId="0" applyFont="1" applyBorder="1"/>
    <xf numFmtId="168" fontId="54" fillId="0" borderId="3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168" fontId="10" fillId="0" borderId="3" xfId="0" applyNumberFormat="1" applyFont="1" applyBorder="1" applyAlignment="1">
      <alignment horizontal="center" vertical="center"/>
    </xf>
    <xf numFmtId="168" fontId="10" fillId="0" borderId="4" xfId="0" applyNumberFormat="1" applyFont="1" applyBorder="1" applyAlignment="1">
      <alignment horizontal="center" vertical="center"/>
    </xf>
    <xf numFmtId="168" fontId="3" fillId="0" borderId="3" xfId="0" applyNumberFormat="1" applyFont="1" applyBorder="1"/>
    <xf numFmtId="168" fontId="0" fillId="0" borderId="0" xfId="0" applyNumberFormat="1"/>
    <xf numFmtId="168" fontId="3" fillId="0" borderId="0" xfId="0" applyNumberFormat="1" applyFont="1"/>
    <xf numFmtId="49" fontId="6" fillId="0" borderId="1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8" fontId="6" fillId="0" borderId="39" xfId="0" applyNumberFormat="1" applyFont="1" applyBorder="1" applyAlignment="1">
      <alignment horizontal="center" vertical="center" wrapText="1"/>
    </xf>
    <xf numFmtId="168" fontId="10" fillId="0" borderId="5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 wrapText="1"/>
    </xf>
    <xf numFmtId="168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7" fontId="6" fillId="0" borderId="5" xfId="0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/>
    <xf numFmtId="168" fontId="56" fillId="0" borderId="0" xfId="0" applyNumberFormat="1" applyFont="1"/>
    <xf numFmtId="2" fontId="56" fillId="0" borderId="0" xfId="0" applyNumberFormat="1" applyFont="1"/>
    <xf numFmtId="49" fontId="6" fillId="0" borderId="18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49" fontId="16" fillId="0" borderId="12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40">
    <cellStyle name="20% - Акцент1 2" xfId="16" xr:uid="{00000000-0005-0000-0000-000000000000}"/>
    <cellStyle name="20% - Акцент2 2" xfId="17" xr:uid="{00000000-0005-0000-0000-000001000000}"/>
    <cellStyle name="20% - Акцент3 2" xfId="18" xr:uid="{00000000-0005-0000-0000-000002000000}"/>
    <cellStyle name="20% - Акцент4 2" xfId="19" xr:uid="{00000000-0005-0000-0000-000003000000}"/>
    <cellStyle name="20% - Акцент5 2" xfId="20" xr:uid="{00000000-0005-0000-0000-000004000000}"/>
    <cellStyle name="20% - Акцент6 2" xfId="21" xr:uid="{00000000-0005-0000-0000-000005000000}"/>
    <cellStyle name="40% - Акцент1 2" xfId="22" xr:uid="{00000000-0005-0000-0000-000006000000}"/>
    <cellStyle name="40% - Акцент2 2" xfId="23" xr:uid="{00000000-0005-0000-0000-000007000000}"/>
    <cellStyle name="40% - Акцент3 2" xfId="24" xr:uid="{00000000-0005-0000-0000-000008000000}"/>
    <cellStyle name="40% - Акцент4 2" xfId="25" xr:uid="{00000000-0005-0000-0000-000009000000}"/>
    <cellStyle name="40% - Акцент5 2" xfId="26" xr:uid="{00000000-0005-0000-0000-00000A000000}"/>
    <cellStyle name="40% - Акцент6 2" xfId="27" xr:uid="{00000000-0005-0000-0000-00000B000000}"/>
    <cellStyle name="60% - Акцент1 2" xfId="28" xr:uid="{00000000-0005-0000-0000-00000C000000}"/>
    <cellStyle name="60% - Акцент2 2" xfId="29" xr:uid="{00000000-0005-0000-0000-00000D000000}"/>
    <cellStyle name="60% - Акцент3 2" xfId="30" xr:uid="{00000000-0005-0000-0000-00000E000000}"/>
    <cellStyle name="60% - Акцент4 2" xfId="31" xr:uid="{00000000-0005-0000-0000-00000F000000}"/>
    <cellStyle name="60% - Акцент5 2" xfId="32" xr:uid="{00000000-0005-0000-0000-000010000000}"/>
    <cellStyle name="60% - Акцент6 2" xfId="33" xr:uid="{00000000-0005-0000-0000-000011000000}"/>
    <cellStyle name="Normal 2" xfId="34" xr:uid="{00000000-0005-0000-0000-000012000000}"/>
    <cellStyle name="Акцент1 2" xfId="35" xr:uid="{00000000-0005-0000-0000-000013000000}"/>
    <cellStyle name="Акцент2 2" xfId="36" xr:uid="{00000000-0005-0000-0000-000014000000}"/>
    <cellStyle name="Акцент3 2" xfId="37" xr:uid="{00000000-0005-0000-0000-000015000000}"/>
    <cellStyle name="Акцент4 2" xfId="38" xr:uid="{00000000-0005-0000-0000-000016000000}"/>
    <cellStyle name="Акцент5 2" xfId="39" xr:uid="{00000000-0005-0000-0000-000017000000}"/>
    <cellStyle name="Акцент6 2" xfId="40" xr:uid="{00000000-0005-0000-0000-000018000000}"/>
    <cellStyle name="Ввод  2" xfId="41" xr:uid="{00000000-0005-0000-0000-000019000000}"/>
    <cellStyle name="Вывод 2" xfId="42" xr:uid="{00000000-0005-0000-0000-00001A000000}"/>
    <cellStyle name="Вычисление 2" xfId="43" xr:uid="{00000000-0005-0000-0000-00001B000000}"/>
    <cellStyle name="Денежный 2" xfId="2" xr:uid="{00000000-0005-0000-0000-00001C000000}"/>
    <cellStyle name="Заголовок 1 2" xfId="44" xr:uid="{00000000-0005-0000-0000-00001D000000}"/>
    <cellStyle name="Заголовок 2 2" xfId="45" xr:uid="{00000000-0005-0000-0000-00001E000000}"/>
    <cellStyle name="Заголовок 3 2" xfId="46" xr:uid="{00000000-0005-0000-0000-00001F000000}"/>
    <cellStyle name="Заголовок 4 2" xfId="47" xr:uid="{00000000-0005-0000-0000-000020000000}"/>
    <cellStyle name="Итог 2" xfId="48" xr:uid="{00000000-0005-0000-0000-000021000000}"/>
    <cellStyle name="Контрольная ячейка 2" xfId="49" xr:uid="{00000000-0005-0000-0000-000022000000}"/>
    <cellStyle name="Название 2" xfId="50" xr:uid="{00000000-0005-0000-0000-000023000000}"/>
    <cellStyle name="Нейтральный 2" xfId="51" xr:uid="{00000000-0005-0000-0000-000024000000}"/>
    <cellStyle name="Обычный" xfId="0" builtinId="0"/>
    <cellStyle name="Обычный 12 2" xfId="52" xr:uid="{00000000-0005-0000-0000-000026000000}"/>
    <cellStyle name="Обычный 2" xfId="1" xr:uid="{00000000-0005-0000-0000-000027000000}"/>
    <cellStyle name="Обычный 2 2" xfId="3" xr:uid="{00000000-0005-0000-0000-000028000000}"/>
    <cellStyle name="Обычный 2 26 2" xfId="53" xr:uid="{00000000-0005-0000-0000-000029000000}"/>
    <cellStyle name="Обычный 3" xfId="4" xr:uid="{00000000-0005-0000-0000-00002A000000}"/>
    <cellStyle name="Обычный 3 2" xfId="11" xr:uid="{00000000-0005-0000-0000-00002B000000}"/>
    <cellStyle name="Обычный 3 2 2 2" xfId="54" xr:uid="{00000000-0005-0000-0000-00002C000000}"/>
    <cellStyle name="Обычный 3 21" xfId="55" xr:uid="{00000000-0005-0000-0000-00002D000000}"/>
    <cellStyle name="Обычный 4" xfId="9" xr:uid="{00000000-0005-0000-0000-00002E000000}"/>
    <cellStyle name="Обычный 4 2" xfId="13" xr:uid="{00000000-0005-0000-0000-00002F000000}"/>
    <cellStyle name="Обычный 5" xfId="12" xr:uid="{00000000-0005-0000-0000-000030000000}"/>
    <cellStyle name="Обычный 5 2" xfId="14" xr:uid="{00000000-0005-0000-0000-000031000000}"/>
    <cellStyle name="Обычный 6" xfId="56" xr:uid="{00000000-0005-0000-0000-000032000000}"/>
    <cellStyle name="Обычный 6 2" xfId="57" xr:uid="{00000000-0005-0000-0000-000033000000}"/>
    <cellStyle name="Обычный 6 2 2" xfId="58" xr:uid="{00000000-0005-0000-0000-000034000000}"/>
    <cellStyle name="Обычный 6 2 2 2" xfId="59" xr:uid="{00000000-0005-0000-0000-000035000000}"/>
    <cellStyle name="Обычный 6 2 2 2 2" xfId="60" xr:uid="{00000000-0005-0000-0000-000036000000}"/>
    <cellStyle name="Обычный 6 2 2 2 2 2" xfId="61" xr:uid="{00000000-0005-0000-0000-000037000000}"/>
    <cellStyle name="Обычный 6 2 2 2 2 2 2" xfId="62" xr:uid="{00000000-0005-0000-0000-000038000000}"/>
    <cellStyle name="Обычный 6 2 2 2 2 2 3" xfId="63" xr:uid="{00000000-0005-0000-0000-000039000000}"/>
    <cellStyle name="Обычный 6 2 2 2 2 3" xfId="64" xr:uid="{00000000-0005-0000-0000-00003A000000}"/>
    <cellStyle name="Обычный 6 2 2 2 2 4" xfId="65" xr:uid="{00000000-0005-0000-0000-00003B000000}"/>
    <cellStyle name="Обычный 6 2 2 2 3" xfId="66" xr:uid="{00000000-0005-0000-0000-00003C000000}"/>
    <cellStyle name="Обычный 6 2 2 2 3 2" xfId="67" xr:uid="{00000000-0005-0000-0000-00003D000000}"/>
    <cellStyle name="Обычный 6 2 2 2 3 3" xfId="68" xr:uid="{00000000-0005-0000-0000-00003E000000}"/>
    <cellStyle name="Обычный 6 2 2 2 4" xfId="69" xr:uid="{00000000-0005-0000-0000-00003F000000}"/>
    <cellStyle name="Обычный 6 2 2 2 5" xfId="70" xr:uid="{00000000-0005-0000-0000-000040000000}"/>
    <cellStyle name="Обычный 6 2 2 3" xfId="71" xr:uid="{00000000-0005-0000-0000-000041000000}"/>
    <cellStyle name="Обычный 6 2 2 3 2" xfId="72" xr:uid="{00000000-0005-0000-0000-000042000000}"/>
    <cellStyle name="Обычный 6 2 2 3 2 2" xfId="73" xr:uid="{00000000-0005-0000-0000-000043000000}"/>
    <cellStyle name="Обычный 6 2 2 3 2 3" xfId="74" xr:uid="{00000000-0005-0000-0000-000044000000}"/>
    <cellStyle name="Обычный 6 2 2 3 3" xfId="75" xr:uid="{00000000-0005-0000-0000-000045000000}"/>
    <cellStyle name="Обычный 6 2 2 3 4" xfId="76" xr:uid="{00000000-0005-0000-0000-000046000000}"/>
    <cellStyle name="Обычный 6 2 2 4" xfId="77" xr:uid="{00000000-0005-0000-0000-000047000000}"/>
    <cellStyle name="Обычный 6 2 2 4 2" xfId="78" xr:uid="{00000000-0005-0000-0000-000048000000}"/>
    <cellStyle name="Обычный 6 2 2 4 2 2" xfId="79" xr:uid="{00000000-0005-0000-0000-000049000000}"/>
    <cellStyle name="Обычный 6 2 2 4 2 3" xfId="80" xr:uid="{00000000-0005-0000-0000-00004A000000}"/>
    <cellStyle name="Обычный 6 2 2 4 3" xfId="81" xr:uid="{00000000-0005-0000-0000-00004B000000}"/>
    <cellStyle name="Обычный 6 2 2 4 4" xfId="82" xr:uid="{00000000-0005-0000-0000-00004C000000}"/>
    <cellStyle name="Обычный 6 2 2 5" xfId="83" xr:uid="{00000000-0005-0000-0000-00004D000000}"/>
    <cellStyle name="Обычный 6 2 2 5 2" xfId="84" xr:uid="{00000000-0005-0000-0000-00004E000000}"/>
    <cellStyle name="Обычный 6 2 2 5 3" xfId="85" xr:uid="{00000000-0005-0000-0000-00004F000000}"/>
    <cellStyle name="Обычный 6 2 2 6" xfId="86" xr:uid="{00000000-0005-0000-0000-000050000000}"/>
    <cellStyle name="Обычный 6 2 2 7" xfId="87" xr:uid="{00000000-0005-0000-0000-000051000000}"/>
    <cellStyle name="Обычный 6 2 2 8" xfId="88" xr:uid="{00000000-0005-0000-0000-000052000000}"/>
    <cellStyle name="Обычный 6 2 3" xfId="89" xr:uid="{00000000-0005-0000-0000-000053000000}"/>
    <cellStyle name="Обычный 6 2 3 2" xfId="90" xr:uid="{00000000-0005-0000-0000-000054000000}"/>
    <cellStyle name="Обычный 6 2 3 2 2" xfId="91" xr:uid="{00000000-0005-0000-0000-000055000000}"/>
    <cellStyle name="Обычный 6 2 3 2 2 2" xfId="92" xr:uid="{00000000-0005-0000-0000-000056000000}"/>
    <cellStyle name="Обычный 6 2 3 2 2 2 2" xfId="93" xr:uid="{00000000-0005-0000-0000-000057000000}"/>
    <cellStyle name="Обычный 6 2 3 2 2 2 3" xfId="94" xr:uid="{00000000-0005-0000-0000-000058000000}"/>
    <cellStyle name="Обычный 6 2 3 2 2 3" xfId="95" xr:uid="{00000000-0005-0000-0000-000059000000}"/>
    <cellStyle name="Обычный 6 2 3 2 2 4" xfId="96" xr:uid="{00000000-0005-0000-0000-00005A000000}"/>
    <cellStyle name="Обычный 6 2 3 2 3" xfId="97" xr:uid="{00000000-0005-0000-0000-00005B000000}"/>
    <cellStyle name="Обычный 6 2 3 2 3 2" xfId="98" xr:uid="{00000000-0005-0000-0000-00005C000000}"/>
    <cellStyle name="Обычный 6 2 3 2 3 3" xfId="99" xr:uid="{00000000-0005-0000-0000-00005D000000}"/>
    <cellStyle name="Обычный 6 2 3 2 4" xfId="100" xr:uid="{00000000-0005-0000-0000-00005E000000}"/>
    <cellStyle name="Обычный 6 2 3 2 5" xfId="101" xr:uid="{00000000-0005-0000-0000-00005F000000}"/>
    <cellStyle name="Обычный 6 2 3 3" xfId="102" xr:uid="{00000000-0005-0000-0000-000060000000}"/>
    <cellStyle name="Обычный 6 2 3 3 2" xfId="103" xr:uid="{00000000-0005-0000-0000-000061000000}"/>
    <cellStyle name="Обычный 6 2 3 3 2 2" xfId="104" xr:uid="{00000000-0005-0000-0000-000062000000}"/>
    <cellStyle name="Обычный 6 2 3 3 2 3" xfId="105" xr:uid="{00000000-0005-0000-0000-000063000000}"/>
    <cellStyle name="Обычный 6 2 3 3 3" xfId="106" xr:uid="{00000000-0005-0000-0000-000064000000}"/>
    <cellStyle name="Обычный 6 2 3 3 4" xfId="107" xr:uid="{00000000-0005-0000-0000-000065000000}"/>
    <cellStyle name="Обычный 6 2 3 4" xfId="108" xr:uid="{00000000-0005-0000-0000-000066000000}"/>
    <cellStyle name="Обычный 6 2 3 4 2" xfId="109" xr:uid="{00000000-0005-0000-0000-000067000000}"/>
    <cellStyle name="Обычный 6 2 3 4 2 2" xfId="110" xr:uid="{00000000-0005-0000-0000-000068000000}"/>
    <cellStyle name="Обычный 6 2 3 4 2 3" xfId="111" xr:uid="{00000000-0005-0000-0000-000069000000}"/>
    <cellStyle name="Обычный 6 2 3 4 3" xfId="112" xr:uid="{00000000-0005-0000-0000-00006A000000}"/>
    <cellStyle name="Обычный 6 2 3 4 4" xfId="113" xr:uid="{00000000-0005-0000-0000-00006B000000}"/>
    <cellStyle name="Обычный 6 2 3 5" xfId="114" xr:uid="{00000000-0005-0000-0000-00006C000000}"/>
    <cellStyle name="Обычный 6 2 3 5 2" xfId="115" xr:uid="{00000000-0005-0000-0000-00006D000000}"/>
    <cellStyle name="Обычный 6 2 3 5 3" xfId="116" xr:uid="{00000000-0005-0000-0000-00006E000000}"/>
    <cellStyle name="Обычный 6 2 3 6" xfId="117" xr:uid="{00000000-0005-0000-0000-00006F000000}"/>
    <cellStyle name="Обычный 6 2 3 7" xfId="118" xr:uid="{00000000-0005-0000-0000-000070000000}"/>
    <cellStyle name="Обычный 6 2 3 8" xfId="119" xr:uid="{00000000-0005-0000-0000-000071000000}"/>
    <cellStyle name="Обычный 6 2 3 9" xfId="237" xr:uid="{00000000-0005-0000-0000-000072000000}"/>
    <cellStyle name="Обычный 6 2 4" xfId="120" xr:uid="{00000000-0005-0000-0000-000073000000}"/>
    <cellStyle name="Обычный 6 2 4 2" xfId="121" xr:uid="{00000000-0005-0000-0000-000074000000}"/>
    <cellStyle name="Обычный 6 2 4 2 2" xfId="122" xr:uid="{00000000-0005-0000-0000-000075000000}"/>
    <cellStyle name="Обычный 6 2 4 2 3" xfId="123" xr:uid="{00000000-0005-0000-0000-000076000000}"/>
    <cellStyle name="Обычный 6 2 4 3" xfId="124" xr:uid="{00000000-0005-0000-0000-000077000000}"/>
    <cellStyle name="Обычный 6 2 4 4" xfId="125" xr:uid="{00000000-0005-0000-0000-000078000000}"/>
    <cellStyle name="Обычный 6 2 5" xfId="126" xr:uid="{00000000-0005-0000-0000-000079000000}"/>
    <cellStyle name="Обычный 6 2 5 2" xfId="127" xr:uid="{00000000-0005-0000-0000-00007A000000}"/>
    <cellStyle name="Обычный 6 2 5 2 2" xfId="128" xr:uid="{00000000-0005-0000-0000-00007B000000}"/>
    <cellStyle name="Обычный 6 2 5 2 3" xfId="129" xr:uid="{00000000-0005-0000-0000-00007C000000}"/>
    <cellStyle name="Обычный 6 2 5 3" xfId="130" xr:uid="{00000000-0005-0000-0000-00007D000000}"/>
    <cellStyle name="Обычный 6 2 5 4" xfId="131" xr:uid="{00000000-0005-0000-0000-00007E000000}"/>
    <cellStyle name="Обычный 6 2 6" xfId="132" xr:uid="{00000000-0005-0000-0000-00007F000000}"/>
    <cellStyle name="Обычный 6 2 6 2" xfId="133" xr:uid="{00000000-0005-0000-0000-000080000000}"/>
    <cellStyle name="Обычный 6 2 6 3" xfId="134" xr:uid="{00000000-0005-0000-0000-000081000000}"/>
    <cellStyle name="Обычный 6 2 7" xfId="135" xr:uid="{00000000-0005-0000-0000-000082000000}"/>
    <cellStyle name="Обычный 6 2 8" xfId="136" xr:uid="{00000000-0005-0000-0000-000083000000}"/>
    <cellStyle name="Обычный 6 2 9" xfId="137" xr:uid="{00000000-0005-0000-0000-000084000000}"/>
    <cellStyle name="Обычный 6 3" xfId="138" xr:uid="{00000000-0005-0000-0000-000085000000}"/>
    <cellStyle name="Обычный 6 3 2" xfId="139" xr:uid="{00000000-0005-0000-0000-000086000000}"/>
    <cellStyle name="Обычный 6 3 2 2" xfId="140" xr:uid="{00000000-0005-0000-0000-000087000000}"/>
    <cellStyle name="Обычный 6 3 2 3" xfId="141" xr:uid="{00000000-0005-0000-0000-000088000000}"/>
    <cellStyle name="Обычный 6 3 3" xfId="142" xr:uid="{00000000-0005-0000-0000-000089000000}"/>
    <cellStyle name="Обычный 6 3 4" xfId="143" xr:uid="{00000000-0005-0000-0000-00008A000000}"/>
    <cellStyle name="Обычный 6 4" xfId="144" xr:uid="{00000000-0005-0000-0000-00008B000000}"/>
    <cellStyle name="Обычный 6 4 2" xfId="145" xr:uid="{00000000-0005-0000-0000-00008C000000}"/>
    <cellStyle name="Обычный 6 4 2 2" xfId="146" xr:uid="{00000000-0005-0000-0000-00008D000000}"/>
    <cellStyle name="Обычный 6 4 2 3" xfId="147" xr:uid="{00000000-0005-0000-0000-00008E000000}"/>
    <cellStyle name="Обычный 6 4 3" xfId="148" xr:uid="{00000000-0005-0000-0000-00008F000000}"/>
    <cellStyle name="Обычный 6 4 4" xfId="149" xr:uid="{00000000-0005-0000-0000-000090000000}"/>
    <cellStyle name="Обычный 6 5" xfId="150" xr:uid="{00000000-0005-0000-0000-000091000000}"/>
    <cellStyle name="Обычный 6 5 2" xfId="151" xr:uid="{00000000-0005-0000-0000-000092000000}"/>
    <cellStyle name="Обычный 6 5 3" xfId="152" xr:uid="{00000000-0005-0000-0000-000093000000}"/>
    <cellStyle name="Обычный 6 6" xfId="153" xr:uid="{00000000-0005-0000-0000-000094000000}"/>
    <cellStyle name="Обычный 6 7" xfId="154" xr:uid="{00000000-0005-0000-0000-000095000000}"/>
    <cellStyle name="Обычный 6 8" xfId="155" xr:uid="{00000000-0005-0000-0000-000096000000}"/>
    <cellStyle name="Обычный 7" xfId="7" xr:uid="{00000000-0005-0000-0000-000097000000}"/>
    <cellStyle name="Обычный 7 2" xfId="156" xr:uid="{00000000-0005-0000-0000-000098000000}"/>
    <cellStyle name="Обычный 7 2 2" xfId="157" xr:uid="{00000000-0005-0000-0000-000099000000}"/>
    <cellStyle name="Обычный 7 2 2 2" xfId="158" xr:uid="{00000000-0005-0000-0000-00009A000000}"/>
    <cellStyle name="Обычный 7 2 2 2 2" xfId="159" xr:uid="{00000000-0005-0000-0000-00009B000000}"/>
    <cellStyle name="Обычный 7 2 2 2 3" xfId="160" xr:uid="{00000000-0005-0000-0000-00009C000000}"/>
    <cellStyle name="Обычный 7 2 2 3" xfId="161" xr:uid="{00000000-0005-0000-0000-00009D000000}"/>
    <cellStyle name="Обычный 7 2 2 4" xfId="162" xr:uid="{00000000-0005-0000-0000-00009E000000}"/>
    <cellStyle name="Обычный 7 2 3" xfId="163" xr:uid="{00000000-0005-0000-0000-00009F000000}"/>
    <cellStyle name="Обычный 7 2 3 2" xfId="164" xr:uid="{00000000-0005-0000-0000-0000A0000000}"/>
    <cellStyle name="Обычный 7 2 3 2 2" xfId="165" xr:uid="{00000000-0005-0000-0000-0000A1000000}"/>
    <cellStyle name="Обычный 7 2 3 2 3" xfId="166" xr:uid="{00000000-0005-0000-0000-0000A2000000}"/>
    <cellStyle name="Обычный 7 2 3 3" xfId="167" xr:uid="{00000000-0005-0000-0000-0000A3000000}"/>
    <cellStyle name="Обычный 7 2 3 4" xfId="168" xr:uid="{00000000-0005-0000-0000-0000A4000000}"/>
    <cellStyle name="Обычный 7 2 4" xfId="169" xr:uid="{00000000-0005-0000-0000-0000A5000000}"/>
    <cellStyle name="Обычный 7 2 4 2" xfId="170" xr:uid="{00000000-0005-0000-0000-0000A6000000}"/>
    <cellStyle name="Обычный 7 2 4 3" xfId="171" xr:uid="{00000000-0005-0000-0000-0000A7000000}"/>
    <cellStyle name="Обычный 7 2 5" xfId="172" xr:uid="{00000000-0005-0000-0000-0000A8000000}"/>
    <cellStyle name="Обычный 7 2 6" xfId="173" xr:uid="{00000000-0005-0000-0000-0000A9000000}"/>
    <cellStyle name="Обычный 7 2 7" xfId="174" xr:uid="{00000000-0005-0000-0000-0000AA000000}"/>
    <cellStyle name="Обычный 8" xfId="175" xr:uid="{00000000-0005-0000-0000-0000AB000000}"/>
    <cellStyle name="Обычный 9" xfId="176" xr:uid="{00000000-0005-0000-0000-0000AC000000}"/>
    <cellStyle name="Обычный 9 2" xfId="177" xr:uid="{00000000-0005-0000-0000-0000AD000000}"/>
    <cellStyle name="Обычный 9 2 2" xfId="178" xr:uid="{00000000-0005-0000-0000-0000AE000000}"/>
    <cellStyle name="Обычный 9 2 2 2" xfId="179" xr:uid="{00000000-0005-0000-0000-0000AF000000}"/>
    <cellStyle name="Обычный 9 2 2 3" xfId="180" xr:uid="{00000000-0005-0000-0000-0000B0000000}"/>
    <cellStyle name="Обычный 9 2 2 4" xfId="181" xr:uid="{00000000-0005-0000-0000-0000B1000000}"/>
    <cellStyle name="Обычный 9 2 3" xfId="182" xr:uid="{00000000-0005-0000-0000-0000B2000000}"/>
    <cellStyle name="Обычный 9 2 4" xfId="183" xr:uid="{00000000-0005-0000-0000-0000B3000000}"/>
    <cellStyle name="Обычный 9 3" xfId="184" xr:uid="{00000000-0005-0000-0000-0000B4000000}"/>
    <cellStyle name="Обычный 9 3 2" xfId="185" xr:uid="{00000000-0005-0000-0000-0000B5000000}"/>
    <cellStyle name="Обычный 9 3 3" xfId="186" xr:uid="{00000000-0005-0000-0000-0000B6000000}"/>
    <cellStyle name="Обычный 9 3 4" xfId="187" xr:uid="{00000000-0005-0000-0000-0000B7000000}"/>
    <cellStyle name="Обычный 9 4" xfId="188" xr:uid="{00000000-0005-0000-0000-0000B8000000}"/>
    <cellStyle name="Обычный 9 5" xfId="189" xr:uid="{00000000-0005-0000-0000-0000B9000000}"/>
    <cellStyle name="Плохой 2" xfId="190" xr:uid="{00000000-0005-0000-0000-0000BB000000}"/>
    <cellStyle name="Пояснение 2" xfId="191" xr:uid="{00000000-0005-0000-0000-0000BC000000}"/>
    <cellStyle name="Примечание 2" xfId="192" xr:uid="{00000000-0005-0000-0000-0000BD000000}"/>
    <cellStyle name="Процентный 2" xfId="193" xr:uid="{00000000-0005-0000-0000-0000BE000000}"/>
    <cellStyle name="Процентный 3" xfId="194" xr:uid="{00000000-0005-0000-0000-0000BF000000}"/>
    <cellStyle name="Процентный 4" xfId="238" xr:uid="{00000000-0005-0000-0000-0000C0000000}"/>
    <cellStyle name="Связанная ячейка 2" xfId="195" xr:uid="{00000000-0005-0000-0000-0000C1000000}"/>
    <cellStyle name="Стиль 1" xfId="196" xr:uid="{00000000-0005-0000-0000-0000C2000000}"/>
    <cellStyle name="Текст предупреждения 2" xfId="197" xr:uid="{00000000-0005-0000-0000-0000C3000000}"/>
    <cellStyle name="Финансовый 2" xfId="5" xr:uid="{00000000-0005-0000-0000-0000C5000000}"/>
    <cellStyle name="Финансовый 2 2" xfId="198" xr:uid="{00000000-0005-0000-0000-0000C6000000}"/>
    <cellStyle name="Финансовый 2 2 2" xfId="199" xr:uid="{00000000-0005-0000-0000-0000C7000000}"/>
    <cellStyle name="Финансовый 2 2 2 2" xfId="200" xr:uid="{00000000-0005-0000-0000-0000C8000000}"/>
    <cellStyle name="Финансовый 2 2 2 2 2" xfId="201" xr:uid="{00000000-0005-0000-0000-0000C9000000}"/>
    <cellStyle name="Финансовый 2 2 2 3" xfId="202" xr:uid="{00000000-0005-0000-0000-0000CA000000}"/>
    <cellStyle name="Финансовый 2 2 3" xfId="203" xr:uid="{00000000-0005-0000-0000-0000CB000000}"/>
    <cellStyle name="Финансовый 2 2 4" xfId="204" xr:uid="{00000000-0005-0000-0000-0000CC000000}"/>
    <cellStyle name="Финансовый 2 3" xfId="205" xr:uid="{00000000-0005-0000-0000-0000CD000000}"/>
    <cellStyle name="Финансовый 2 3 2" xfId="206" xr:uid="{00000000-0005-0000-0000-0000CE000000}"/>
    <cellStyle name="Финансовый 2 3 2 2" xfId="207" xr:uid="{00000000-0005-0000-0000-0000CF000000}"/>
    <cellStyle name="Финансовый 2 3 2 3" xfId="208" xr:uid="{00000000-0005-0000-0000-0000D0000000}"/>
    <cellStyle name="Финансовый 2 3 3" xfId="209" xr:uid="{00000000-0005-0000-0000-0000D1000000}"/>
    <cellStyle name="Финансовый 2 3 4" xfId="210" xr:uid="{00000000-0005-0000-0000-0000D2000000}"/>
    <cellStyle name="Финансовый 2 4" xfId="211" xr:uid="{00000000-0005-0000-0000-0000D3000000}"/>
    <cellStyle name="Финансовый 2 4 2" xfId="212" xr:uid="{00000000-0005-0000-0000-0000D4000000}"/>
    <cellStyle name="Финансовый 2 4 3" xfId="213" xr:uid="{00000000-0005-0000-0000-0000D5000000}"/>
    <cellStyle name="Финансовый 2 5" xfId="214" xr:uid="{00000000-0005-0000-0000-0000D6000000}"/>
    <cellStyle name="Финансовый 2 6" xfId="215" xr:uid="{00000000-0005-0000-0000-0000D7000000}"/>
    <cellStyle name="Финансовый 2 7" xfId="216" xr:uid="{00000000-0005-0000-0000-0000D8000000}"/>
    <cellStyle name="Финансовый 2 8" xfId="239" xr:uid="{00000000-0005-0000-0000-0000D9000000}"/>
    <cellStyle name="Финансовый 3" xfId="6" xr:uid="{00000000-0005-0000-0000-0000DA000000}"/>
    <cellStyle name="Финансовый 3 2" xfId="217" xr:uid="{00000000-0005-0000-0000-0000DB000000}"/>
    <cellStyle name="Финансовый 3 2 2" xfId="218" xr:uid="{00000000-0005-0000-0000-0000DC000000}"/>
    <cellStyle name="Финансовый 3 2 2 2" xfId="219" xr:uid="{00000000-0005-0000-0000-0000DD000000}"/>
    <cellStyle name="Финансовый 3 2 2 3" xfId="220" xr:uid="{00000000-0005-0000-0000-0000DE000000}"/>
    <cellStyle name="Финансовый 3 2 3" xfId="221" xr:uid="{00000000-0005-0000-0000-0000DF000000}"/>
    <cellStyle name="Финансовый 3 2 4" xfId="222" xr:uid="{00000000-0005-0000-0000-0000E0000000}"/>
    <cellStyle name="Финансовый 3 3" xfId="223" xr:uid="{00000000-0005-0000-0000-0000E1000000}"/>
    <cellStyle name="Финансовый 3 3 2" xfId="224" xr:uid="{00000000-0005-0000-0000-0000E2000000}"/>
    <cellStyle name="Финансовый 3 3 2 2" xfId="225" xr:uid="{00000000-0005-0000-0000-0000E3000000}"/>
    <cellStyle name="Финансовый 3 3 2 3" xfId="226" xr:uid="{00000000-0005-0000-0000-0000E4000000}"/>
    <cellStyle name="Финансовый 3 3 3" xfId="227" xr:uid="{00000000-0005-0000-0000-0000E5000000}"/>
    <cellStyle name="Финансовый 3 3 4" xfId="228" xr:uid="{00000000-0005-0000-0000-0000E6000000}"/>
    <cellStyle name="Финансовый 3 4" xfId="229" xr:uid="{00000000-0005-0000-0000-0000E7000000}"/>
    <cellStyle name="Финансовый 3 4 2" xfId="230" xr:uid="{00000000-0005-0000-0000-0000E8000000}"/>
    <cellStyle name="Финансовый 3 4 3" xfId="231" xr:uid="{00000000-0005-0000-0000-0000E9000000}"/>
    <cellStyle name="Финансовый 3 5" xfId="232" xr:uid="{00000000-0005-0000-0000-0000EA000000}"/>
    <cellStyle name="Финансовый 3 6" xfId="233" xr:uid="{00000000-0005-0000-0000-0000EB000000}"/>
    <cellStyle name="Финансовый 3 7" xfId="234" xr:uid="{00000000-0005-0000-0000-0000EC000000}"/>
    <cellStyle name="Финансовый 4" xfId="8" xr:uid="{00000000-0005-0000-0000-0000ED000000}"/>
    <cellStyle name="Финансовый 5" xfId="10" xr:uid="{00000000-0005-0000-0000-0000EE000000}"/>
    <cellStyle name="Финансовый 6" xfId="15" xr:uid="{00000000-0005-0000-0000-0000EF000000}"/>
    <cellStyle name="Финансовый 7" xfId="236" xr:uid="{00000000-0005-0000-0000-0000F0000000}"/>
    <cellStyle name="Хороший 2" xfId="235" xr:uid="{00000000-0005-0000-0000-0000F1000000}"/>
  </cellStyles>
  <dxfs count="0"/>
  <tableStyles count="0" defaultTableStyle="TableStyleMedium9" defaultPivotStyle="PivotStyleLight16"/>
  <colors>
    <mruColors>
      <color rgb="FFD8D8D8"/>
      <color rgb="FFDBE5F1"/>
      <color rgb="FFFF6699"/>
      <color rgb="FFF2DDDC"/>
      <color rgb="FFC2D69A"/>
      <color rgb="FFFFFF66"/>
      <color rgb="FFDBEEF3"/>
      <color rgb="FFB8CCE4"/>
      <color rgb="FFB2A1C7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0\01_&#1087;&#1088;&#1086;&#1077;&#1082;&#1090;&#1099;%20&#1074;%20&#1088;&#1072;&#1073;&#1086;&#1090;&#1077;\2018%20&#1075;&#1086;&#1076;\07-18_&#1042;&#1051;_220_&#1082;&#1042;_%20&#1041;&#1086;&#1075;&#1091;&#1095;&#1072;&#1085;&#1089;&#1082;&#1072;&#1103;\06.1_&#1057;&#1090;&#1072;&#1076;&#1080;&#1103;%20&#1056;%20(&#1088;&#1077;&#1076;.%20&#1074;&#1080;&#1076;)\03_&#1042;&#1051;.220.145-07.&#1056;18-&#1057;&#1052;\&#1057;&#1086;&#1075;&#1083;&#1072;&#1089;&#1086;&#1074;&#1072;&#1085;&#1085;&#1072;&#1103;%20&#1074;&#1077;&#1088;&#1089;&#1080;&#1103;\+&#1057;&#1044;_&#1056;&#1044;_&#1080;&#1089;&#1087;&#1088;_&#1089;&#1086;&#1075;&#1083;&#1072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go.IGO-XP/&#1056;&#1072;&#1073;&#1086;&#1095;&#1080;&#1081;%20&#1089;&#1090;&#1086;&#1083;/&#1048;&#1085;&#1074;&#1077;&#1089;&#1090;&#1087;&#1088;&#1086;&#1075;&#1088;&#1072;&#1084;&#1084;&#1072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СР"/>
      <sheetName val="1-1-1Рекул"/>
      <sheetName val="1-2-1оси"/>
      <sheetName val="2-1-1 демонтД-145"/>
      <sheetName val="2-1-2 Д-145"/>
      <sheetName val="2-2-1 демонтД-146"/>
      <sheetName val="2-2-2 Д-146"/>
      <sheetName val="2-3-1"/>
      <sheetName val="9-1-1ПНР"/>
      <sheetName val="9-3-1 Ком"/>
      <sheetName val="9-4-1 Перевоз"/>
      <sheetName val="9-5-1 Перебаз"/>
      <sheetName val="расчет"/>
      <sheetName val="9-6-1Утил"/>
      <sheetName val="12-1-1Сваи"/>
      <sheetName val="12-2-1Испыт"/>
      <sheetName val="12-01-03 РД"/>
      <sheetName val="9-4-1 Перевоз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X139"/>
  <sheetViews>
    <sheetView view="pageBreakPreview" topLeftCell="A23" zoomScale="50" zoomScaleNormal="50" zoomScaleSheetLayoutView="50" zoomScalePageLayoutView="55" workbookViewId="0">
      <selection activeCell="N90" sqref="N90"/>
    </sheetView>
  </sheetViews>
  <sheetFormatPr defaultColWidth="8.85546875" defaultRowHeight="15" outlineLevelRow="1" outlineLevelCol="2" x14ac:dyDescent="0.25"/>
  <cols>
    <col min="1" max="1" width="19" style="26" customWidth="1"/>
    <col min="2" max="2" width="78.42578125" style="4" customWidth="1"/>
    <col min="3" max="3" width="17.28515625" style="105" customWidth="1"/>
    <col min="4" max="4" width="12" style="4" customWidth="1" outlineLevel="1"/>
    <col min="5" max="5" width="17.42578125" style="4" customWidth="1" outlineLevel="1"/>
    <col min="6" max="6" width="15.28515625" style="4" customWidth="1" outlineLevel="1"/>
    <col min="7" max="7" width="14.85546875" style="4" customWidth="1" outlineLevel="1"/>
    <col min="8" max="9" width="10.140625" style="4" customWidth="1" outlineLevel="2"/>
    <col min="10" max="10" width="15.140625" style="4" customWidth="1" outlineLevel="1"/>
    <col min="11" max="13" width="14.7109375" style="4" customWidth="1"/>
    <col min="14" max="14" width="16.5703125" style="4" customWidth="1"/>
    <col min="15" max="15" width="15.85546875" style="4" customWidth="1"/>
    <col min="16" max="16" width="17.85546875" style="4" customWidth="1"/>
    <col min="17" max="17" width="15.140625" style="4" customWidth="1"/>
    <col min="18" max="20" width="13.7109375" style="4" customWidth="1" outlineLevel="2"/>
    <col min="21" max="21" width="13.7109375" style="4" customWidth="1" outlineLevel="1"/>
    <col min="22" max="23" width="13.7109375" style="4" customWidth="1"/>
  </cols>
  <sheetData>
    <row r="1" spans="1:23" ht="49.5" customHeight="1" outlineLevel="1" x14ac:dyDescent="0.25">
      <c r="P1" s="106"/>
      <c r="Q1" s="106"/>
      <c r="R1" s="106"/>
      <c r="T1" s="107"/>
      <c r="U1" s="216" t="s">
        <v>10</v>
      </c>
      <c r="V1" s="216"/>
      <c r="W1" s="216"/>
    </row>
    <row r="2" spans="1:23" ht="18.75" outlineLevel="1" x14ac:dyDescent="0.3">
      <c r="P2" s="106"/>
      <c r="Q2" s="106"/>
      <c r="R2" s="106"/>
      <c r="T2" s="17"/>
      <c r="U2" s="217" t="s">
        <v>11</v>
      </c>
      <c r="V2" s="217"/>
      <c r="W2" s="217"/>
    </row>
    <row r="3" spans="1:23" ht="18.75" outlineLevel="1" x14ac:dyDescent="0.3">
      <c r="P3" s="106"/>
      <c r="Q3" s="106"/>
      <c r="R3" s="106"/>
      <c r="T3" s="17"/>
      <c r="U3" s="217" t="s">
        <v>166</v>
      </c>
      <c r="V3" s="217"/>
      <c r="W3" s="217"/>
    </row>
    <row r="4" spans="1:23" ht="18.75" customHeight="1" outlineLevel="1" x14ac:dyDescent="0.25">
      <c r="P4" s="106"/>
      <c r="Q4" s="106"/>
      <c r="R4" s="106"/>
      <c r="T4" s="108"/>
      <c r="U4" s="218" t="s">
        <v>82</v>
      </c>
      <c r="V4" s="218"/>
      <c r="W4" s="218"/>
    </row>
    <row r="5" spans="1:23" ht="18.75" outlineLevel="1" x14ac:dyDescent="0.25">
      <c r="P5" s="106"/>
      <c r="Q5" s="106"/>
      <c r="R5" s="106"/>
      <c r="T5" s="109"/>
      <c r="U5" s="219" t="s">
        <v>167</v>
      </c>
      <c r="V5" s="219"/>
      <c r="W5" s="219"/>
    </row>
    <row r="6" spans="1:23" ht="18.75" outlineLevel="1" x14ac:dyDescent="0.3">
      <c r="P6" s="18"/>
      <c r="Q6" s="18"/>
      <c r="R6" s="18"/>
      <c r="S6" s="110"/>
      <c r="T6" s="110"/>
      <c r="U6" s="215"/>
      <c r="V6" s="215"/>
      <c r="W6" s="215"/>
    </row>
    <row r="7" spans="1:23" ht="18.75" outlineLevel="1" x14ac:dyDescent="0.25">
      <c r="P7" s="18"/>
      <c r="Q7" s="18"/>
      <c r="R7" s="18"/>
      <c r="T7" s="111"/>
      <c r="U7" s="206" t="s">
        <v>12</v>
      </c>
      <c r="V7" s="206"/>
      <c r="W7" s="206"/>
    </row>
    <row r="8" spans="1:23" ht="18" customHeight="1" outlineLevel="1" x14ac:dyDescent="0.3">
      <c r="P8" s="207" t="s">
        <v>179</v>
      </c>
      <c r="Q8" s="207"/>
      <c r="R8" s="207"/>
      <c r="S8" s="207"/>
      <c r="T8" s="207"/>
      <c r="U8" s="207"/>
      <c r="V8" s="207"/>
      <c r="W8" s="207"/>
    </row>
    <row r="9" spans="1:23" ht="18.75" outlineLevel="1" x14ac:dyDescent="0.3">
      <c r="P9" s="18"/>
      <c r="Q9" s="18"/>
      <c r="R9" s="18"/>
      <c r="S9" s="110"/>
      <c r="T9" s="110"/>
      <c r="U9" s="110"/>
      <c r="V9" s="110"/>
      <c r="W9" s="112" t="s">
        <v>13</v>
      </c>
    </row>
    <row r="10" spans="1:23" ht="22.5" x14ac:dyDescent="0.25">
      <c r="A10" s="208" t="s">
        <v>94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102"/>
    </row>
    <row r="11" spans="1:23" ht="22.5" x14ac:dyDescent="0.25">
      <c r="A11" s="208" t="s">
        <v>294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102"/>
    </row>
    <row r="12" spans="1:23" ht="23.25" thickBot="1" x14ac:dyDescent="0.3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</row>
    <row r="13" spans="1:23" ht="57.75" customHeight="1" x14ac:dyDescent="0.25">
      <c r="A13" s="209" t="s">
        <v>0</v>
      </c>
      <c r="B13" s="204" t="s">
        <v>1</v>
      </c>
      <c r="C13" s="204" t="s">
        <v>170</v>
      </c>
      <c r="D13" s="204" t="s">
        <v>92</v>
      </c>
      <c r="E13" s="204" t="s">
        <v>87</v>
      </c>
      <c r="F13" s="204" t="s">
        <v>85</v>
      </c>
      <c r="G13" s="204" t="s">
        <v>86</v>
      </c>
      <c r="H13" s="204" t="s">
        <v>88</v>
      </c>
      <c r="I13" s="204" t="s">
        <v>84</v>
      </c>
      <c r="J13" s="211" t="s">
        <v>4</v>
      </c>
      <c r="K13" s="212"/>
      <c r="L13" s="212"/>
      <c r="M13" s="212"/>
      <c r="N13" s="212"/>
      <c r="O13" s="212"/>
      <c r="P13" s="213"/>
      <c r="Q13" s="211" t="s">
        <v>5</v>
      </c>
      <c r="R13" s="212"/>
      <c r="S13" s="212"/>
      <c r="T13" s="212"/>
      <c r="U13" s="212"/>
      <c r="V13" s="212"/>
      <c r="W13" s="214"/>
    </row>
    <row r="14" spans="1:23" ht="81.75" customHeight="1" x14ac:dyDescent="0.25">
      <c r="A14" s="210"/>
      <c r="B14" s="205"/>
      <c r="C14" s="205"/>
      <c r="D14" s="205"/>
      <c r="E14" s="205"/>
      <c r="F14" s="205"/>
      <c r="G14" s="205"/>
      <c r="H14" s="205"/>
      <c r="I14" s="205"/>
      <c r="J14" s="25" t="s">
        <v>91</v>
      </c>
      <c r="K14" s="25" t="s">
        <v>197</v>
      </c>
      <c r="L14" s="25" t="s">
        <v>198</v>
      </c>
      <c r="M14" s="25" t="s">
        <v>199</v>
      </c>
      <c r="N14" s="25" t="s">
        <v>200</v>
      </c>
      <c r="O14" s="25" t="s">
        <v>201</v>
      </c>
      <c r="P14" s="25" t="s">
        <v>289</v>
      </c>
      <c r="Q14" s="113" t="s">
        <v>91</v>
      </c>
      <c r="R14" s="25" t="s">
        <v>197</v>
      </c>
      <c r="S14" s="25" t="s">
        <v>198</v>
      </c>
      <c r="T14" s="25" t="s">
        <v>199</v>
      </c>
      <c r="U14" s="25" t="s">
        <v>200</v>
      </c>
      <c r="V14" s="25" t="s">
        <v>201</v>
      </c>
      <c r="W14" s="114" t="s">
        <v>290</v>
      </c>
    </row>
    <row r="15" spans="1:23" ht="49.5" customHeight="1" x14ac:dyDescent="0.25">
      <c r="A15" s="115"/>
      <c r="B15" s="116"/>
      <c r="C15" s="116"/>
      <c r="D15" s="27" t="s">
        <v>2</v>
      </c>
      <c r="E15" s="25" t="s">
        <v>83</v>
      </c>
      <c r="F15" s="25"/>
      <c r="G15" s="25"/>
      <c r="H15" s="25" t="s">
        <v>3</v>
      </c>
      <c r="I15" s="25" t="s">
        <v>3</v>
      </c>
      <c r="J15" s="25" t="s">
        <v>83</v>
      </c>
      <c r="K15" s="25" t="s">
        <v>83</v>
      </c>
      <c r="L15" s="25" t="s">
        <v>83</v>
      </c>
      <c r="M15" s="25" t="s">
        <v>83</v>
      </c>
      <c r="N15" s="25" t="s">
        <v>83</v>
      </c>
      <c r="O15" s="25" t="s">
        <v>83</v>
      </c>
      <c r="P15" s="25" t="s">
        <v>83</v>
      </c>
      <c r="Q15" s="25" t="s">
        <v>3</v>
      </c>
      <c r="R15" s="25" t="s">
        <v>3</v>
      </c>
      <c r="S15" s="25" t="s">
        <v>3</v>
      </c>
      <c r="T15" s="25" t="s">
        <v>3</v>
      </c>
      <c r="U15" s="25" t="s">
        <v>3</v>
      </c>
      <c r="V15" s="25" t="s">
        <v>3</v>
      </c>
      <c r="W15" s="114" t="s">
        <v>3</v>
      </c>
    </row>
    <row r="16" spans="1:23" ht="57.75" customHeight="1" x14ac:dyDescent="0.3">
      <c r="A16" s="117"/>
      <c r="B16" s="27" t="s">
        <v>6</v>
      </c>
      <c r="C16" s="27"/>
      <c r="D16" s="118"/>
      <c r="E16" s="25" t="s">
        <v>523</v>
      </c>
      <c r="F16" s="118"/>
      <c r="G16" s="119"/>
      <c r="H16" s="15"/>
      <c r="I16" s="15"/>
      <c r="J16" s="19" t="s">
        <v>414</v>
      </c>
      <c r="K16" s="19" t="s">
        <v>521</v>
      </c>
      <c r="L16" s="19" t="s">
        <v>415</v>
      </c>
      <c r="M16" s="19" t="s">
        <v>416</v>
      </c>
      <c r="N16" s="19" t="s">
        <v>417</v>
      </c>
      <c r="O16" s="19" t="s">
        <v>418</v>
      </c>
      <c r="P16" s="19" t="s">
        <v>522</v>
      </c>
      <c r="Q16" s="15">
        <f t="shared" ref="Q16:W16" si="0">Q17+Q72</f>
        <v>495.5</v>
      </c>
      <c r="R16" s="15">
        <f t="shared" si="0"/>
        <v>800.67899996999995</v>
      </c>
      <c r="S16" s="15">
        <f t="shared" si="0"/>
        <v>584.10399951160002</v>
      </c>
      <c r="T16" s="15">
        <f t="shared" si="0"/>
        <v>606.05200004313792</v>
      </c>
      <c r="U16" s="15">
        <f t="shared" si="0"/>
        <v>615.0389999534159</v>
      </c>
      <c r="V16" s="15">
        <f t="shared" si="0"/>
        <v>652.92265247068212</v>
      </c>
      <c r="W16" s="120">
        <f t="shared" si="0"/>
        <v>3754.2966519488364</v>
      </c>
    </row>
    <row r="17" spans="1:23" ht="75" customHeight="1" x14ac:dyDescent="0.3">
      <c r="A17" s="117">
        <v>1</v>
      </c>
      <c r="B17" s="25" t="s">
        <v>7</v>
      </c>
      <c r="C17" s="25"/>
      <c r="D17" s="118"/>
      <c r="E17" s="25" t="str">
        <f>E18</f>
        <v>174,62 МВА
61,1 км</v>
      </c>
      <c r="F17" s="118"/>
      <c r="G17" s="118"/>
      <c r="H17" s="15"/>
      <c r="I17" s="15"/>
      <c r="J17" s="19" t="str">
        <f>J18</f>
        <v>62,2 МВА
24 км</v>
      </c>
      <c r="K17" s="25" t="str">
        <f>K18</f>
        <v>4,34 МВА 
4,3 км</v>
      </c>
      <c r="L17" s="25" t="str">
        <f t="shared" ref="L17:O17" si="1">L18</f>
        <v>12,52 МВА 
8,2 км</v>
      </c>
      <c r="M17" s="25" t="str">
        <f>M18</f>
        <v>86,52 МВА  
8,2 км</v>
      </c>
      <c r="N17" s="25" t="str">
        <f>N18</f>
        <v>4,52 МВА 
8,2 км</v>
      </c>
      <c r="O17" s="25" t="str">
        <f t="shared" si="1"/>
        <v>4,52 МВА 
8,2 км</v>
      </c>
      <c r="P17" s="25" t="str">
        <f>P18</f>
        <v>174,62 МВА 
61,1 км</v>
      </c>
      <c r="Q17" s="15">
        <f t="shared" ref="Q17:W17" si="2">Q18+Q54</f>
        <v>229.27432802000004</v>
      </c>
      <c r="R17" s="15">
        <f t="shared" si="2"/>
        <v>283.13163813000006</v>
      </c>
      <c r="S17" s="15">
        <f t="shared" si="2"/>
        <v>484.72839859760001</v>
      </c>
      <c r="T17" s="15">
        <f t="shared" si="2"/>
        <v>503.33882389074989</v>
      </c>
      <c r="U17" s="15">
        <f t="shared" si="2"/>
        <v>385.81281620262763</v>
      </c>
      <c r="V17" s="15">
        <f t="shared" si="2"/>
        <v>250.47257283995373</v>
      </c>
      <c r="W17" s="120">
        <f t="shared" si="2"/>
        <v>2136.758577680931</v>
      </c>
    </row>
    <row r="18" spans="1:23" ht="59.25" customHeight="1" x14ac:dyDescent="0.3">
      <c r="A18" s="121" t="s">
        <v>9</v>
      </c>
      <c r="B18" s="104" t="s">
        <v>8</v>
      </c>
      <c r="C18" s="104"/>
      <c r="D18" s="122"/>
      <c r="E18" s="104" t="s">
        <v>310</v>
      </c>
      <c r="F18" s="123"/>
      <c r="G18" s="122"/>
      <c r="H18" s="124"/>
      <c r="I18" s="124"/>
      <c r="J18" s="19" t="s">
        <v>413</v>
      </c>
      <c r="K18" s="104" t="s">
        <v>308</v>
      </c>
      <c r="L18" s="104" t="s">
        <v>291</v>
      </c>
      <c r="M18" s="104" t="s">
        <v>311</v>
      </c>
      <c r="N18" s="104" t="s">
        <v>244</v>
      </c>
      <c r="O18" s="104" t="s">
        <v>244</v>
      </c>
      <c r="P18" s="104" t="s">
        <v>309</v>
      </c>
      <c r="Q18" s="124">
        <f>SUM(Q19:Q40)</f>
        <v>164.52032802000002</v>
      </c>
      <c r="R18" s="124">
        <f t="shared" ref="R18:V18" si="3">SUM(R19:R40)</f>
        <v>153.29695076000002</v>
      </c>
      <c r="S18" s="124">
        <f t="shared" si="3"/>
        <v>292.64526194960001</v>
      </c>
      <c r="T18" s="124">
        <f t="shared" si="3"/>
        <v>315.44547391640322</v>
      </c>
      <c r="U18" s="124">
        <f t="shared" si="3"/>
        <v>212.22727092209215</v>
      </c>
      <c r="V18" s="124">
        <f t="shared" si="3"/>
        <v>73.642054608620029</v>
      </c>
      <c r="W18" s="120">
        <f>SUM(W19:W40)</f>
        <v>1211.7773401767154</v>
      </c>
    </row>
    <row r="19" spans="1:23" ht="132" customHeight="1" x14ac:dyDescent="0.25">
      <c r="A19" s="125" t="s">
        <v>14</v>
      </c>
      <c r="B19" s="9" t="s">
        <v>525</v>
      </c>
      <c r="C19" s="8" t="s">
        <v>248</v>
      </c>
      <c r="D19" s="8" t="s">
        <v>15</v>
      </c>
      <c r="E19" s="63" t="str">
        <f>P19</f>
        <v xml:space="preserve">9,64 МВА
2,08 км </v>
      </c>
      <c r="F19" s="12">
        <v>2024</v>
      </c>
      <c r="G19" s="12">
        <v>2024</v>
      </c>
      <c r="H19" s="15"/>
      <c r="I19" s="15"/>
      <c r="J19" s="8" t="s">
        <v>247</v>
      </c>
      <c r="K19" s="25"/>
      <c r="L19" s="25"/>
      <c r="M19" s="25"/>
      <c r="N19" s="25"/>
      <c r="O19" s="25"/>
      <c r="P19" s="63" t="s">
        <v>247</v>
      </c>
      <c r="Q19" s="150">
        <v>30.56519127</v>
      </c>
      <c r="R19" s="126"/>
      <c r="S19" s="126"/>
      <c r="T19" s="126"/>
      <c r="U19" s="126"/>
      <c r="V19" s="126"/>
      <c r="W19" s="127">
        <f>Q19+R19+S19+T19+U19+V19</f>
        <v>30.56519127</v>
      </c>
    </row>
    <row r="20" spans="1:23" ht="135.75" customHeight="1" x14ac:dyDescent="0.25">
      <c r="A20" s="125" t="s">
        <v>16</v>
      </c>
      <c r="B20" s="9" t="s">
        <v>526</v>
      </c>
      <c r="C20" s="8" t="s">
        <v>249</v>
      </c>
      <c r="D20" s="8" t="s">
        <v>15</v>
      </c>
      <c r="E20" s="8" t="str">
        <f>P20</f>
        <v>12,14 МВА 
16,6 км</v>
      </c>
      <c r="F20" s="12">
        <v>2025</v>
      </c>
      <c r="G20" s="12">
        <v>2029</v>
      </c>
      <c r="H20" s="7"/>
      <c r="I20" s="128"/>
      <c r="J20" s="7"/>
      <c r="K20" s="8" t="s">
        <v>301</v>
      </c>
      <c r="L20" s="8" t="s">
        <v>234</v>
      </c>
      <c r="M20" s="8" t="s">
        <v>234</v>
      </c>
      <c r="N20" s="8" t="s">
        <v>234</v>
      </c>
      <c r="O20" s="8" t="s">
        <v>234</v>
      </c>
      <c r="P20" s="8" t="s">
        <v>302</v>
      </c>
      <c r="Q20" s="150"/>
      <c r="R20" s="6">
        <v>28.662099999999999</v>
      </c>
      <c r="S20" s="6">
        <v>35.023495391600001</v>
      </c>
      <c r="T20" s="6">
        <v>36.494482198047201</v>
      </c>
      <c r="U20" s="6">
        <v>38.027250450365187</v>
      </c>
      <c r="V20" s="6">
        <v>39.62439496928053</v>
      </c>
      <c r="W20" s="127">
        <f t="shared" ref="W20:W40" si="4">Q20+R20+S20+T20+U20+V20</f>
        <v>177.83172300929292</v>
      </c>
    </row>
    <row r="21" spans="1:23" s="52" customFormat="1" ht="73.5" customHeight="1" x14ac:dyDescent="0.25">
      <c r="A21" s="125" t="s">
        <v>17</v>
      </c>
      <c r="B21" s="9" t="s">
        <v>325</v>
      </c>
      <c r="C21" s="8" t="s">
        <v>335</v>
      </c>
      <c r="D21" s="8"/>
      <c r="E21" s="8" t="s">
        <v>169</v>
      </c>
      <c r="F21" s="12"/>
      <c r="G21" s="12"/>
      <c r="H21" s="7"/>
      <c r="I21" s="128"/>
      <c r="J21" s="7"/>
      <c r="K21" s="8"/>
      <c r="L21" s="8"/>
      <c r="M21" s="8"/>
      <c r="N21" s="8"/>
      <c r="O21" s="8"/>
      <c r="P21" s="8"/>
      <c r="Q21" s="150">
        <v>19</v>
      </c>
      <c r="R21" s="6"/>
      <c r="S21" s="6"/>
      <c r="T21" s="6"/>
      <c r="U21" s="6"/>
      <c r="V21" s="6"/>
      <c r="W21" s="127">
        <f>Q21+R21+S21+T21+U21+V21</f>
        <v>19</v>
      </c>
    </row>
    <row r="22" spans="1:23" s="52" customFormat="1" ht="76.5" customHeight="1" x14ac:dyDescent="0.25">
      <c r="A22" s="125" t="s">
        <v>18</v>
      </c>
      <c r="B22" s="129" t="s">
        <v>403</v>
      </c>
      <c r="C22" s="8" t="s">
        <v>336</v>
      </c>
      <c r="D22" s="8" t="s">
        <v>15</v>
      </c>
      <c r="E22" s="8" t="str">
        <f>P22</f>
        <v>1,43 МВА
2,7 км</v>
      </c>
      <c r="F22" s="12">
        <v>2025</v>
      </c>
      <c r="G22" s="12">
        <v>2027</v>
      </c>
      <c r="H22" s="7"/>
      <c r="I22" s="128"/>
      <c r="J22" s="7"/>
      <c r="K22" s="8" t="s">
        <v>297</v>
      </c>
      <c r="L22" s="8" t="s">
        <v>231</v>
      </c>
      <c r="M22" s="8" t="s">
        <v>231</v>
      </c>
      <c r="N22" s="8"/>
      <c r="O22" s="8"/>
      <c r="P22" s="8" t="s">
        <v>381</v>
      </c>
      <c r="Q22" s="150"/>
      <c r="R22" s="6">
        <v>4.8</v>
      </c>
      <c r="S22" s="6">
        <v>5.6782017558000009</v>
      </c>
      <c r="T22" s="6">
        <v>5.9166862295436013</v>
      </c>
      <c r="U22" s="6"/>
      <c r="V22" s="6"/>
      <c r="W22" s="127">
        <f t="shared" si="4"/>
        <v>16.394887985343601</v>
      </c>
    </row>
    <row r="23" spans="1:23" s="52" customFormat="1" ht="76.5" customHeight="1" x14ac:dyDescent="0.25">
      <c r="A23" s="125" t="s">
        <v>163</v>
      </c>
      <c r="B23" s="129" t="s">
        <v>404</v>
      </c>
      <c r="C23" s="8" t="s">
        <v>337</v>
      </c>
      <c r="D23" s="8" t="s">
        <v>15</v>
      </c>
      <c r="E23" s="8" t="str">
        <f t="shared" ref="E23:E27" si="5">P23</f>
        <v>0,8 МВА
2,2 км</v>
      </c>
      <c r="F23" s="12">
        <v>2027</v>
      </c>
      <c r="G23" s="12">
        <v>2029</v>
      </c>
      <c r="H23" s="7"/>
      <c r="I23" s="128"/>
      <c r="J23" s="7"/>
      <c r="K23" s="8"/>
      <c r="L23" s="8"/>
      <c r="M23" s="8" t="s">
        <v>231</v>
      </c>
      <c r="N23" s="8"/>
      <c r="O23" s="8" t="s">
        <v>231</v>
      </c>
      <c r="P23" s="8" t="s">
        <v>382</v>
      </c>
      <c r="Q23" s="150"/>
      <c r="R23" s="6"/>
      <c r="S23" s="6"/>
      <c r="T23" s="6">
        <v>5.9166862295436013</v>
      </c>
      <c r="U23" s="6"/>
      <c r="V23" s="6">
        <v>6.4241249073341793</v>
      </c>
      <c r="W23" s="127">
        <f t="shared" si="4"/>
        <v>12.340811136877781</v>
      </c>
    </row>
    <row r="24" spans="1:23" s="52" customFormat="1" ht="65.25" customHeight="1" x14ac:dyDescent="0.25">
      <c r="A24" s="125" t="s">
        <v>19</v>
      </c>
      <c r="B24" s="129" t="s">
        <v>405</v>
      </c>
      <c r="C24" s="8" t="s">
        <v>338</v>
      </c>
      <c r="D24" s="8" t="s">
        <v>15</v>
      </c>
      <c r="E24" s="8" t="str">
        <f t="shared" si="5"/>
        <v>0,4 МВА
1,1 км</v>
      </c>
      <c r="F24" s="12">
        <v>2026</v>
      </c>
      <c r="G24" s="12">
        <v>2026</v>
      </c>
      <c r="H24" s="7"/>
      <c r="I24" s="128"/>
      <c r="J24" s="7"/>
      <c r="K24" s="8"/>
      <c r="L24" s="8" t="s">
        <v>231</v>
      </c>
      <c r="M24" s="8"/>
      <c r="N24" s="8"/>
      <c r="O24" s="8"/>
      <c r="P24" s="8" t="s">
        <v>90</v>
      </c>
      <c r="Q24" s="150"/>
      <c r="R24" s="6"/>
      <c r="S24" s="6">
        <v>5.6782017558000009</v>
      </c>
      <c r="T24" s="6"/>
      <c r="U24" s="6"/>
      <c r="V24" s="6"/>
      <c r="W24" s="127">
        <f t="shared" si="4"/>
        <v>5.6782017558000009</v>
      </c>
    </row>
    <row r="25" spans="1:23" s="52" customFormat="1" ht="64.5" customHeight="1" x14ac:dyDescent="0.25">
      <c r="A25" s="125" t="s">
        <v>162</v>
      </c>
      <c r="B25" s="130" t="s">
        <v>406</v>
      </c>
      <c r="C25" s="8" t="s">
        <v>339</v>
      </c>
      <c r="D25" s="8" t="s">
        <v>15</v>
      </c>
      <c r="E25" s="8" t="str">
        <f t="shared" si="5"/>
        <v>0,4 МВА
1,1 км</v>
      </c>
      <c r="F25" s="12">
        <v>2028</v>
      </c>
      <c r="G25" s="12">
        <v>2028</v>
      </c>
      <c r="H25" s="7"/>
      <c r="I25" s="128"/>
      <c r="J25" s="7"/>
      <c r="K25" s="8"/>
      <c r="L25" s="8"/>
      <c r="M25" s="8"/>
      <c r="N25" s="8" t="s">
        <v>231</v>
      </c>
      <c r="O25" s="8"/>
      <c r="P25" s="8" t="s">
        <v>90</v>
      </c>
      <c r="Q25" s="150"/>
      <c r="R25" s="6"/>
      <c r="S25" s="6"/>
      <c r="T25" s="6"/>
      <c r="U25" s="6">
        <v>6.1651870511844331</v>
      </c>
      <c r="V25" s="6"/>
      <c r="W25" s="127">
        <f t="shared" si="4"/>
        <v>6.1651870511844331</v>
      </c>
    </row>
    <row r="26" spans="1:23" s="52" customFormat="1" ht="71.25" customHeight="1" x14ac:dyDescent="0.25">
      <c r="A26" s="125" t="s">
        <v>178</v>
      </c>
      <c r="B26" s="130" t="s">
        <v>407</v>
      </c>
      <c r="C26" s="8" t="s">
        <v>340</v>
      </c>
      <c r="D26" s="8" t="s">
        <v>15</v>
      </c>
      <c r="E26" s="8" t="str">
        <f t="shared" si="5"/>
        <v>0,4 МВА
1,1 км</v>
      </c>
      <c r="F26" s="12">
        <v>2028</v>
      </c>
      <c r="G26" s="12">
        <v>2028</v>
      </c>
      <c r="H26" s="7"/>
      <c r="I26" s="128"/>
      <c r="J26" s="7"/>
      <c r="K26" s="8"/>
      <c r="L26" s="8"/>
      <c r="M26" s="8"/>
      <c r="N26" s="8" t="s">
        <v>231</v>
      </c>
      <c r="O26" s="8"/>
      <c r="P26" s="8" t="s">
        <v>90</v>
      </c>
      <c r="Q26" s="150"/>
      <c r="R26" s="6"/>
      <c r="S26" s="6"/>
      <c r="T26" s="6"/>
      <c r="U26" s="6">
        <v>6.1651870511844331</v>
      </c>
      <c r="V26" s="6"/>
      <c r="W26" s="127">
        <f t="shared" si="4"/>
        <v>6.1651870511844331</v>
      </c>
    </row>
    <row r="27" spans="1:23" s="52" customFormat="1" ht="61.5" customHeight="1" x14ac:dyDescent="0.25">
      <c r="A27" s="125" t="s">
        <v>182</v>
      </c>
      <c r="B27" s="131" t="s">
        <v>408</v>
      </c>
      <c r="C27" s="8" t="s">
        <v>341</v>
      </c>
      <c r="D27" s="8" t="s">
        <v>15</v>
      </c>
      <c r="E27" s="8" t="str">
        <f t="shared" si="5"/>
        <v>0,4 МВА
1,1 км</v>
      </c>
      <c r="F27" s="12">
        <v>2029</v>
      </c>
      <c r="G27" s="12">
        <v>2029</v>
      </c>
      <c r="H27" s="7"/>
      <c r="I27" s="128"/>
      <c r="J27" s="7"/>
      <c r="K27" s="8"/>
      <c r="L27" s="8"/>
      <c r="M27" s="8"/>
      <c r="N27" s="8"/>
      <c r="O27" s="8" t="s">
        <v>231</v>
      </c>
      <c r="P27" s="8" t="s">
        <v>90</v>
      </c>
      <c r="Q27" s="150"/>
      <c r="R27" s="6"/>
      <c r="S27" s="6"/>
      <c r="T27" s="6"/>
      <c r="U27" s="6"/>
      <c r="V27" s="6">
        <v>6.4241249073341793</v>
      </c>
      <c r="W27" s="127">
        <f t="shared" si="4"/>
        <v>6.4241249073341793</v>
      </c>
    </row>
    <row r="28" spans="1:23" ht="113.25" customHeight="1" x14ac:dyDescent="0.25">
      <c r="A28" s="125" t="s">
        <v>205</v>
      </c>
      <c r="B28" s="129" t="s">
        <v>527</v>
      </c>
      <c r="C28" s="8" t="s">
        <v>250</v>
      </c>
      <c r="D28" s="132" t="s">
        <v>15</v>
      </c>
      <c r="E28" s="8" t="str">
        <f>P28</f>
        <v>0,56 МВА
0,14 км</v>
      </c>
      <c r="F28" s="12">
        <v>2024</v>
      </c>
      <c r="G28" s="12">
        <v>2024</v>
      </c>
      <c r="H28" s="7"/>
      <c r="I28" s="128"/>
      <c r="J28" s="8" t="s">
        <v>535</v>
      </c>
      <c r="K28" s="8"/>
      <c r="L28" s="8"/>
      <c r="M28" s="8"/>
      <c r="N28" s="8"/>
      <c r="O28" s="8"/>
      <c r="P28" s="8" t="s">
        <v>535</v>
      </c>
      <c r="Q28" s="150">
        <v>1.85</v>
      </c>
      <c r="R28" s="6"/>
      <c r="S28" s="6"/>
      <c r="T28" s="6"/>
      <c r="U28" s="6"/>
      <c r="V28" s="6"/>
      <c r="W28" s="127">
        <f t="shared" si="4"/>
        <v>1.85</v>
      </c>
    </row>
    <row r="29" spans="1:23" s="52" customFormat="1" ht="80.25" customHeight="1" x14ac:dyDescent="0.25">
      <c r="A29" s="125" t="s">
        <v>206</v>
      </c>
      <c r="B29" s="133" t="s">
        <v>409</v>
      </c>
      <c r="C29" s="8" t="s">
        <v>342</v>
      </c>
      <c r="D29" s="8" t="s">
        <v>15</v>
      </c>
      <c r="E29" s="8" t="str">
        <f t="shared" ref="E29" si="6">P29</f>
        <v>1,4 МВА
1,1км</v>
      </c>
      <c r="F29" s="12">
        <v>2025</v>
      </c>
      <c r="G29" s="12">
        <v>2026</v>
      </c>
      <c r="H29" s="7"/>
      <c r="I29" s="128"/>
      <c r="J29" s="150"/>
      <c r="K29" s="8" t="s">
        <v>298</v>
      </c>
      <c r="L29" s="8" t="s">
        <v>231</v>
      </c>
      <c r="M29" s="8"/>
      <c r="N29" s="8"/>
      <c r="O29" s="8"/>
      <c r="P29" s="8" t="s">
        <v>383</v>
      </c>
      <c r="Q29" s="150"/>
      <c r="R29" s="6">
        <v>1.615</v>
      </c>
      <c r="S29" s="6">
        <v>5.6782017558000009</v>
      </c>
      <c r="T29" s="6"/>
      <c r="U29" s="6"/>
      <c r="V29" s="6"/>
      <c r="W29" s="127">
        <f t="shared" si="4"/>
        <v>7.2932017558000011</v>
      </c>
    </row>
    <row r="30" spans="1:23" s="52" customFormat="1" ht="52.5" customHeight="1" x14ac:dyDescent="0.25">
      <c r="A30" s="125" t="s">
        <v>208</v>
      </c>
      <c r="B30" s="130" t="s">
        <v>410</v>
      </c>
      <c r="C30" s="8" t="s">
        <v>343</v>
      </c>
      <c r="D30" s="8" t="s">
        <v>15</v>
      </c>
      <c r="E30" s="8" t="str">
        <f>P30</f>
        <v>0,4 МВА
1,1 км</v>
      </c>
      <c r="F30" s="12">
        <v>2029</v>
      </c>
      <c r="G30" s="12">
        <v>2029</v>
      </c>
      <c r="H30" s="7"/>
      <c r="I30" s="128"/>
      <c r="J30" s="150"/>
      <c r="K30" s="8"/>
      <c r="L30" s="8"/>
      <c r="M30" s="8"/>
      <c r="N30" s="8"/>
      <c r="O30" s="8" t="s">
        <v>231</v>
      </c>
      <c r="P30" s="8" t="s">
        <v>90</v>
      </c>
      <c r="Q30" s="150"/>
      <c r="R30" s="6"/>
      <c r="S30" s="6"/>
      <c r="T30" s="6"/>
      <c r="U30" s="6"/>
      <c r="V30" s="6">
        <v>6.4241249073341793</v>
      </c>
      <c r="W30" s="127">
        <f t="shared" si="4"/>
        <v>6.4241249073341793</v>
      </c>
    </row>
    <row r="31" spans="1:23" s="52" customFormat="1" ht="69.75" customHeight="1" x14ac:dyDescent="0.25">
      <c r="A31" s="125" t="s">
        <v>210</v>
      </c>
      <c r="B31" s="130" t="s">
        <v>411</v>
      </c>
      <c r="C31" s="8" t="s">
        <v>344</v>
      </c>
      <c r="D31" s="8" t="s">
        <v>15</v>
      </c>
      <c r="E31" s="8" t="str">
        <f t="shared" ref="E31:E32" si="7">P31</f>
        <v>0,4 МВА
1,1 км</v>
      </c>
      <c r="F31" s="12">
        <v>2027</v>
      </c>
      <c r="G31" s="12">
        <v>2027</v>
      </c>
      <c r="H31" s="7"/>
      <c r="I31" s="128"/>
      <c r="J31" s="150"/>
      <c r="K31" s="8"/>
      <c r="L31" s="8"/>
      <c r="M31" s="8" t="s">
        <v>231</v>
      </c>
      <c r="N31" s="8"/>
      <c r="O31" s="8"/>
      <c r="P31" s="8" t="s">
        <v>90</v>
      </c>
      <c r="Q31" s="150"/>
      <c r="R31" s="6"/>
      <c r="S31" s="6"/>
      <c r="T31" s="6">
        <v>5.9166862295436013</v>
      </c>
      <c r="U31" s="6"/>
      <c r="V31" s="6"/>
      <c r="W31" s="127">
        <f t="shared" si="4"/>
        <v>5.9166862295436013</v>
      </c>
    </row>
    <row r="32" spans="1:23" s="52" customFormat="1" ht="62.25" customHeight="1" x14ac:dyDescent="0.25">
      <c r="A32" s="125" t="s">
        <v>450</v>
      </c>
      <c r="B32" s="130" t="s">
        <v>412</v>
      </c>
      <c r="C32" s="8" t="s">
        <v>345</v>
      </c>
      <c r="D32" s="8" t="s">
        <v>15</v>
      </c>
      <c r="E32" s="8" t="str">
        <f t="shared" si="7"/>
        <v>0,4 МВА
1,1 км</v>
      </c>
      <c r="F32" s="12">
        <v>2028</v>
      </c>
      <c r="G32" s="12">
        <v>2028</v>
      </c>
      <c r="H32" s="7"/>
      <c r="I32" s="128"/>
      <c r="J32" s="150"/>
      <c r="K32" s="8"/>
      <c r="L32" s="8"/>
      <c r="M32" s="8"/>
      <c r="N32" s="8" t="s">
        <v>231</v>
      </c>
      <c r="O32" s="8"/>
      <c r="P32" s="8" t="s">
        <v>90</v>
      </c>
      <c r="Q32" s="150"/>
      <c r="R32" s="6"/>
      <c r="S32" s="6"/>
      <c r="T32" s="6"/>
      <c r="U32" s="6">
        <v>6.1651870511844331</v>
      </c>
      <c r="V32" s="6"/>
      <c r="W32" s="127">
        <f t="shared" si="4"/>
        <v>6.1651870511844331</v>
      </c>
    </row>
    <row r="33" spans="1:24" ht="130.5" customHeight="1" x14ac:dyDescent="0.25">
      <c r="A33" s="125" t="s">
        <v>451</v>
      </c>
      <c r="B33" s="129" t="s">
        <v>528</v>
      </c>
      <c r="C33" s="8" t="s">
        <v>251</v>
      </c>
      <c r="D33" s="8" t="s">
        <v>15</v>
      </c>
      <c r="E33" s="8" t="str">
        <f>P33</f>
        <v>1,6 МВА 
6 км</v>
      </c>
      <c r="F33" s="12">
        <v>2025</v>
      </c>
      <c r="G33" s="12">
        <v>2029</v>
      </c>
      <c r="H33" s="7"/>
      <c r="I33" s="128"/>
      <c r="J33" s="6"/>
      <c r="K33" s="8" t="s">
        <v>232</v>
      </c>
      <c r="L33" s="8" t="s">
        <v>235</v>
      </c>
      <c r="M33" s="8" t="s">
        <v>235</v>
      </c>
      <c r="N33" s="8" t="s">
        <v>235</v>
      </c>
      <c r="O33" s="8" t="s">
        <v>235</v>
      </c>
      <c r="P33" s="8" t="s">
        <v>236</v>
      </c>
      <c r="Q33" s="6"/>
      <c r="R33" s="6">
        <v>3.5</v>
      </c>
      <c r="S33" s="6">
        <v>10.244745915799999</v>
      </c>
      <c r="T33" s="6">
        <v>10.675025244263599</v>
      </c>
      <c r="U33" s="6">
        <v>11.123376304522671</v>
      </c>
      <c r="V33" s="6">
        <v>11.590558109312623</v>
      </c>
      <c r="W33" s="127">
        <f t="shared" si="4"/>
        <v>47.133705573898894</v>
      </c>
    </row>
    <row r="34" spans="1:24" s="52" customFormat="1" ht="68.25" customHeight="1" x14ac:dyDescent="0.25">
      <c r="A34" s="125" t="s">
        <v>452</v>
      </c>
      <c r="B34" s="182" t="s">
        <v>529</v>
      </c>
      <c r="C34" s="8" t="s">
        <v>252</v>
      </c>
      <c r="D34" s="8" t="s">
        <v>15</v>
      </c>
      <c r="E34" s="8" t="s">
        <v>169</v>
      </c>
      <c r="F34" s="12">
        <v>2024</v>
      </c>
      <c r="G34" s="12">
        <v>2026</v>
      </c>
      <c r="H34" s="7"/>
      <c r="I34" s="134"/>
      <c r="J34" s="6"/>
      <c r="K34" s="8"/>
      <c r="L34" s="8" t="s">
        <v>169</v>
      </c>
      <c r="M34" s="8"/>
      <c r="N34" s="8"/>
      <c r="O34" s="8"/>
      <c r="P34" s="8" t="s">
        <v>203</v>
      </c>
      <c r="Q34" s="6">
        <v>8.8000000000000007</v>
      </c>
      <c r="R34" s="6">
        <v>105.79085076000001</v>
      </c>
      <c r="S34" s="6">
        <v>29.093149239999974</v>
      </c>
      <c r="T34" s="6"/>
      <c r="U34" s="6"/>
      <c r="V34" s="6"/>
      <c r="W34" s="127">
        <f t="shared" si="4"/>
        <v>143.68399999999997</v>
      </c>
    </row>
    <row r="35" spans="1:24" s="52" customFormat="1" ht="85.5" customHeight="1" x14ac:dyDescent="0.25">
      <c r="A35" s="125" t="s">
        <v>453</v>
      </c>
      <c r="B35" s="129" t="s">
        <v>287</v>
      </c>
      <c r="C35" s="8" t="s">
        <v>253</v>
      </c>
      <c r="D35" s="8" t="s">
        <v>15</v>
      </c>
      <c r="E35" s="8" t="str">
        <f>P35</f>
        <v>50 МВА
2-х цепная ВЛ-35кВ по 10,8 км</v>
      </c>
      <c r="F35" s="8">
        <v>2019</v>
      </c>
      <c r="G35" s="8">
        <v>2024</v>
      </c>
      <c r="H35" s="7"/>
      <c r="I35" s="135"/>
      <c r="J35" s="8" t="s">
        <v>148</v>
      </c>
      <c r="K35" s="8"/>
      <c r="L35" s="8"/>
      <c r="M35" s="8"/>
      <c r="N35" s="8"/>
      <c r="O35" s="8"/>
      <c r="P35" s="8" t="s">
        <v>148</v>
      </c>
      <c r="Q35" s="6">
        <v>101.72513675</v>
      </c>
      <c r="R35" s="136"/>
      <c r="S35" s="6"/>
      <c r="T35" s="6"/>
      <c r="U35" s="6"/>
      <c r="V35" s="6"/>
      <c r="W35" s="127">
        <f t="shared" si="4"/>
        <v>101.72513675</v>
      </c>
    </row>
    <row r="36" spans="1:24" s="52" customFormat="1" ht="86.25" customHeight="1" x14ac:dyDescent="0.25">
      <c r="A36" s="125" t="s">
        <v>454</v>
      </c>
      <c r="B36" s="137" t="s">
        <v>530</v>
      </c>
      <c r="C36" s="138" t="s">
        <v>254</v>
      </c>
      <c r="D36" s="8" t="s">
        <v>15</v>
      </c>
      <c r="E36" s="8" t="s">
        <v>204</v>
      </c>
      <c r="F36" s="12">
        <v>2025</v>
      </c>
      <c r="G36" s="12">
        <v>2027</v>
      </c>
      <c r="H36" s="7"/>
      <c r="I36" s="180"/>
      <c r="J36" s="6"/>
      <c r="K36" s="8"/>
      <c r="L36" s="8"/>
      <c r="M36" s="8" t="s">
        <v>204</v>
      </c>
      <c r="N36" s="8"/>
      <c r="O36" s="8"/>
      <c r="P36" s="8" t="s">
        <v>204</v>
      </c>
      <c r="Q36" s="6"/>
      <c r="R36" s="6">
        <v>1</v>
      </c>
      <c r="S36" s="6">
        <v>107.3808435</v>
      </c>
      <c r="T36" s="6">
        <v>66.482885500000009</v>
      </c>
      <c r="U36" s="6"/>
      <c r="V36" s="186"/>
      <c r="W36" s="127">
        <f t="shared" si="4"/>
        <v>174.86372900000001</v>
      </c>
    </row>
    <row r="37" spans="1:24" s="52" customFormat="1" ht="116.25" customHeight="1" x14ac:dyDescent="0.25">
      <c r="A37" s="125" t="s">
        <v>455</v>
      </c>
      <c r="B37" s="9" t="s">
        <v>531</v>
      </c>
      <c r="C37" s="8" t="s">
        <v>255</v>
      </c>
      <c r="D37" s="8" t="s">
        <v>15</v>
      </c>
      <c r="E37" s="8" t="str">
        <f>P37</f>
        <v>0,18км</v>
      </c>
      <c r="F37" s="12">
        <v>2024</v>
      </c>
      <c r="G37" s="12">
        <v>2024</v>
      </c>
      <c r="H37" s="7"/>
      <c r="I37" s="180"/>
      <c r="J37" s="8" t="s">
        <v>168</v>
      </c>
      <c r="K37" s="8"/>
      <c r="L37" s="8"/>
      <c r="M37" s="8"/>
      <c r="N37" s="8"/>
      <c r="O37" s="8"/>
      <c r="P37" s="8" t="s">
        <v>168</v>
      </c>
      <c r="Q37" s="6">
        <v>0.43</v>
      </c>
      <c r="R37" s="6"/>
      <c r="S37" s="6"/>
      <c r="T37" s="6"/>
      <c r="U37" s="6"/>
      <c r="V37" s="6"/>
      <c r="W37" s="127">
        <f t="shared" si="4"/>
        <v>0.43</v>
      </c>
    </row>
    <row r="38" spans="1:24" ht="123" customHeight="1" x14ac:dyDescent="0.25">
      <c r="A38" s="125" t="s">
        <v>456</v>
      </c>
      <c r="B38" s="9" t="s">
        <v>532</v>
      </c>
      <c r="C38" s="8" t="s">
        <v>256</v>
      </c>
      <c r="D38" s="8" t="s">
        <v>15</v>
      </c>
      <c r="E38" s="8" t="str">
        <f>P38</f>
        <v>2,25 МВА 
0,8 км</v>
      </c>
      <c r="F38" s="12">
        <v>2025</v>
      </c>
      <c r="G38" s="12">
        <v>2029</v>
      </c>
      <c r="H38" s="5"/>
      <c r="I38" s="139"/>
      <c r="J38" s="5"/>
      <c r="K38" s="8" t="s">
        <v>306</v>
      </c>
      <c r="L38" s="8" t="s">
        <v>207</v>
      </c>
      <c r="M38" s="8" t="s">
        <v>207</v>
      </c>
      <c r="N38" s="8" t="s">
        <v>207</v>
      </c>
      <c r="O38" s="8" t="s">
        <v>207</v>
      </c>
      <c r="P38" s="8" t="s">
        <v>307</v>
      </c>
      <c r="Q38" s="6"/>
      <c r="R38" s="6">
        <v>2.9289999999999998</v>
      </c>
      <c r="S38" s="6">
        <v>2.7884226348000003</v>
      </c>
      <c r="T38" s="6">
        <v>2.9055363854616005</v>
      </c>
      <c r="U38" s="6">
        <v>3.0275689136509878</v>
      </c>
      <c r="V38" s="6">
        <v>3.1547268080243294</v>
      </c>
      <c r="W38" s="127">
        <f t="shared" si="4"/>
        <v>14.805254741936917</v>
      </c>
    </row>
    <row r="39" spans="1:24" s="13" customFormat="1" ht="66.75" customHeight="1" x14ac:dyDescent="0.25">
      <c r="A39" s="125" t="s">
        <v>457</v>
      </c>
      <c r="B39" s="130" t="s">
        <v>533</v>
      </c>
      <c r="C39" s="140" t="s">
        <v>257</v>
      </c>
      <c r="D39" s="8" t="s">
        <v>15</v>
      </c>
      <c r="E39" s="8" t="s">
        <v>209</v>
      </c>
      <c r="F39" s="8">
        <v>2025</v>
      </c>
      <c r="G39" s="8">
        <v>2028</v>
      </c>
      <c r="H39" s="5"/>
      <c r="I39" s="141"/>
      <c r="J39" s="6"/>
      <c r="K39" s="8"/>
      <c r="L39" s="8"/>
      <c r="M39" s="8" t="s">
        <v>209</v>
      </c>
      <c r="N39" s="8"/>
      <c r="O39" s="8"/>
      <c r="P39" s="142" t="s">
        <v>209</v>
      </c>
      <c r="Q39" s="181">
        <v>0</v>
      </c>
      <c r="R39" s="6">
        <v>5</v>
      </c>
      <c r="S39" s="6">
        <v>91.08</v>
      </c>
      <c r="T39" s="6">
        <v>181.1374859</v>
      </c>
      <c r="U39" s="6">
        <v>141.55351410000003</v>
      </c>
      <c r="V39" s="6"/>
      <c r="W39" s="127">
        <f t="shared" si="4"/>
        <v>418.77100000000002</v>
      </c>
      <c r="X39" s="74"/>
    </row>
    <row r="40" spans="1:24" s="13" customFormat="1" ht="100.5" customHeight="1" x14ac:dyDescent="0.25">
      <c r="A40" s="125" t="s">
        <v>458</v>
      </c>
      <c r="B40" s="9" t="s">
        <v>534</v>
      </c>
      <c r="C40" s="8" t="s">
        <v>258</v>
      </c>
      <c r="D40" s="8" t="s">
        <v>15</v>
      </c>
      <c r="E40" s="6" t="str">
        <f>P40</f>
        <v>2 МВА</v>
      </c>
      <c r="F40" s="8">
        <v>2024</v>
      </c>
      <c r="G40" s="8">
        <v>2024</v>
      </c>
      <c r="H40" s="5"/>
      <c r="I40" s="140"/>
      <c r="J40" s="6" t="s">
        <v>183</v>
      </c>
      <c r="K40" s="8"/>
      <c r="L40" s="8"/>
      <c r="M40" s="8"/>
      <c r="N40" s="8"/>
      <c r="O40" s="8"/>
      <c r="P40" s="143" t="s">
        <v>183</v>
      </c>
      <c r="Q40" s="6">
        <v>2.15</v>
      </c>
      <c r="R40" s="6"/>
      <c r="S40" s="6"/>
      <c r="T40" s="6"/>
      <c r="U40" s="6"/>
      <c r="V40" s="6"/>
      <c r="W40" s="127">
        <f t="shared" si="4"/>
        <v>2.15</v>
      </c>
      <c r="X40" s="74"/>
    </row>
    <row r="41" spans="1:24" ht="18.75" x14ac:dyDescent="0.25">
      <c r="A41" s="125" t="s">
        <v>20</v>
      </c>
      <c r="B41" s="9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6"/>
      <c r="R41" s="6"/>
      <c r="S41" s="6"/>
      <c r="T41" s="6"/>
      <c r="U41" s="6"/>
      <c r="V41" s="6"/>
      <c r="W41" s="144"/>
    </row>
    <row r="42" spans="1:24" ht="37.5" hidden="1" outlineLevel="1" x14ac:dyDescent="0.25">
      <c r="A42" s="145" t="s">
        <v>22</v>
      </c>
      <c r="B42" s="146" t="s">
        <v>21</v>
      </c>
      <c r="C42" s="25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6"/>
      <c r="R42" s="6"/>
      <c r="S42" s="6"/>
      <c r="T42" s="6"/>
      <c r="U42" s="6"/>
      <c r="V42" s="6"/>
      <c r="W42" s="144"/>
    </row>
    <row r="43" spans="1:24" ht="18.75" hidden="1" outlineLevel="1" x14ac:dyDescent="0.25">
      <c r="A43" s="125" t="s">
        <v>25</v>
      </c>
      <c r="B43" s="9" t="s">
        <v>23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6"/>
      <c r="R43" s="6"/>
      <c r="S43" s="6"/>
      <c r="T43" s="6"/>
      <c r="U43" s="6"/>
      <c r="V43" s="6"/>
      <c r="W43" s="144"/>
    </row>
    <row r="44" spans="1:24" ht="18.75" hidden="1" outlineLevel="1" x14ac:dyDescent="0.25">
      <c r="A44" s="125" t="s">
        <v>26</v>
      </c>
      <c r="B44" s="9" t="s">
        <v>24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6"/>
      <c r="R44" s="6"/>
      <c r="S44" s="6"/>
      <c r="T44" s="6"/>
      <c r="U44" s="6"/>
      <c r="V44" s="6"/>
      <c r="W44" s="144"/>
    </row>
    <row r="45" spans="1:24" ht="18.75" hidden="1" outlineLevel="1" x14ac:dyDescent="0.25">
      <c r="A45" s="125" t="s">
        <v>20</v>
      </c>
      <c r="B45" s="9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6"/>
      <c r="R45" s="6"/>
      <c r="S45" s="6"/>
      <c r="T45" s="6"/>
      <c r="U45" s="6"/>
      <c r="V45" s="6"/>
      <c r="W45" s="144"/>
    </row>
    <row r="46" spans="1:24" ht="18.75" hidden="1" outlineLevel="1" x14ac:dyDescent="0.25">
      <c r="A46" s="145" t="s">
        <v>28</v>
      </c>
      <c r="B46" s="146" t="s">
        <v>27</v>
      </c>
      <c r="C46" s="25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6"/>
      <c r="R46" s="6"/>
      <c r="S46" s="6"/>
      <c r="T46" s="6"/>
      <c r="U46" s="6"/>
      <c r="V46" s="6"/>
      <c r="W46" s="144"/>
    </row>
    <row r="47" spans="1:24" ht="18.75" hidden="1" outlineLevel="1" x14ac:dyDescent="0.25">
      <c r="A47" s="125" t="s">
        <v>25</v>
      </c>
      <c r="B47" s="9" t="s">
        <v>23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6"/>
      <c r="R47" s="6"/>
      <c r="S47" s="6"/>
      <c r="T47" s="6"/>
      <c r="U47" s="6"/>
      <c r="V47" s="6"/>
      <c r="W47" s="144"/>
    </row>
    <row r="48" spans="1:24" ht="18.75" hidden="1" outlineLevel="1" x14ac:dyDescent="0.25">
      <c r="A48" s="125" t="s">
        <v>26</v>
      </c>
      <c r="B48" s="9" t="s">
        <v>24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6"/>
      <c r="R48" s="6"/>
      <c r="S48" s="6"/>
      <c r="T48" s="6"/>
      <c r="U48" s="6"/>
      <c r="V48" s="6"/>
      <c r="W48" s="144"/>
    </row>
    <row r="49" spans="1:23" ht="18.75" hidden="1" outlineLevel="1" x14ac:dyDescent="0.25">
      <c r="A49" s="125" t="s">
        <v>20</v>
      </c>
      <c r="B49" s="9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6"/>
      <c r="R49" s="6"/>
      <c r="S49" s="6"/>
      <c r="T49" s="6"/>
      <c r="U49" s="6"/>
      <c r="V49" s="6"/>
      <c r="W49" s="144"/>
    </row>
    <row r="50" spans="1:23" ht="37.5" hidden="1" outlineLevel="1" x14ac:dyDescent="0.25">
      <c r="A50" s="145" t="s">
        <v>30</v>
      </c>
      <c r="B50" s="146" t="s">
        <v>29</v>
      </c>
      <c r="C50" s="25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6"/>
      <c r="R50" s="6"/>
      <c r="S50" s="6"/>
      <c r="T50" s="6"/>
      <c r="U50" s="6"/>
      <c r="V50" s="6"/>
      <c r="W50" s="144"/>
    </row>
    <row r="51" spans="1:23" ht="18.75" hidden="1" outlineLevel="1" x14ac:dyDescent="0.25">
      <c r="A51" s="125" t="s">
        <v>25</v>
      </c>
      <c r="B51" s="9" t="s">
        <v>23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6"/>
      <c r="R51" s="6"/>
      <c r="S51" s="6"/>
      <c r="T51" s="6"/>
      <c r="U51" s="6"/>
      <c r="V51" s="6"/>
      <c r="W51" s="144"/>
    </row>
    <row r="52" spans="1:23" ht="18.75" hidden="1" outlineLevel="1" x14ac:dyDescent="0.25">
      <c r="A52" s="125" t="s">
        <v>26</v>
      </c>
      <c r="B52" s="9" t="s">
        <v>24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6"/>
      <c r="R52" s="6"/>
      <c r="S52" s="6"/>
      <c r="T52" s="6"/>
      <c r="U52" s="6"/>
      <c r="V52" s="6"/>
      <c r="W52" s="144"/>
    </row>
    <row r="53" spans="1:23" ht="18.75" collapsed="1" x14ac:dyDescent="0.25">
      <c r="A53" s="125" t="s">
        <v>20</v>
      </c>
      <c r="B53" s="9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6"/>
      <c r="R53" s="6"/>
      <c r="S53" s="6"/>
      <c r="T53" s="6"/>
      <c r="U53" s="6"/>
      <c r="V53" s="6"/>
      <c r="W53" s="144"/>
    </row>
    <row r="54" spans="1:23" ht="18.75" x14ac:dyDescent="0.25">
      <c r="A54" s="145" t="s">
        <v>31</v>
      </c>
      <c r="B54" s="146" t="s">
        <v>32</v>
      </c>
      <c r="C54" s="25"/>
      <c r="D54" s="8"/>
      <c r="E54" s="8"/>
      <c r="F54" s="8"/>
      <c r="G54" s="8"/>
      <c r="H54" s="19"/>
      <c r="I54" s="19"/>
      <c r="J54" s="19"/>
      <c r="K54" s="5"/>
      <c r="L54" s="5"/>
      <c r="M54" s="5"/>
      <c r="N54" s="5"/>
      <c r="O54" s="5"/>
      <c r="P54" s="5"/>
      <c r="Q54" s="147">
        <f>SUM(Q55:Q71)</f>
        <v>64.754000000000005</v>
      </c>
      <c r="R54" s="147">
        <f t="shared" ref="R54:V54" si="8">SUM(R55:R71)</f>
        <v>129.83468737000001</v>
      </c>
      <c r="S54" s="147">
        <f t="shared" si="8"/>
        <v>192.08313664799999</v>
      </c>
      <c r="T54" s="147">
        <f t="shared" si="8"/>
        <v>187.89334997434668</v>
      </c>
      <c r="U54" s="147">
        <f t="shared" si="8"/>
        <v>173.58554528053548</v>
      </c>
      <c r="V54" s="147">
        <f t="shared" si="8"/>
        <v>176.83051823133368</v>
      </c>
      <c r="W54" s="148">
        <f>SUM(W55:W71)</f>
        <v>924.98123750421564</v>
      </c>
    </row>
    <row r="55" spans="1:23" ht="25.5" customHeight="1" x14ac:dyDescent="0.25">
      <c r="A55" s="125" t="s">
        <v>34</v>
      </c>
      <c r="B55" s="9" t="s">
        <v>33</v>
      </c>
      <c r="C55" s="8" t="s">
        <v>259</v>
      </c>
      <c r="D55" s="8"/>
      <c r="E55" s="8"/>
      <c r="F55" s="12">
        <v>2024</v>
      </c>
      <c r="G55" s="12">
        <v>2024</v>
      </c>
      <c r="H55" s="19"/>
      <c r="I55" s="19"/>
      <c r="J55" s="19"/>
      <c r="K55" s="5"/>
      <c r="L55" s="5"/>
      <c r="M55" s="5"/>
      <c r="N55" s="5"/>
      <c r="O55" s="5"/>
      <c r="P55" s="24"/>
      <c r="Q55" s="6">
        <v>29.1</v>
      </c>
      <c r="R55" s="147"/>
      <c r="S55" s="147"/>
      <c r="T55" s="147"/>
      <c r="U55" s="147"/>
      <c r="V55" s="149"/>
      <c r="W55" s="144">
        <f>Q55</f>
        <v>29.1</v>
      </c>
    </row>
    <row r="56" spans="1:23" ht="27" customHeight="1" x14ac:dyDescent="0.25">
      <c r="A56" s="125" t="s">
        <v>164</v>
      </c>
      <c r="B56" s="9" t="s">
        <v>33</v>
      </c>
      <c r="C56" s="8" t="s">
        <v>260</v>
      </c>
      <c r="D56" s="8"/>
      <c r="E56" s="8"/>
      <c r="F56" s="12">
        <v>2025</v>
      </c>
      <c r="G56" s="12">
        <v>2029</v>
      </c>
      <c r="H56" s="5"/>
      <c r="I56" s="128"/>
      <c r="J56" s="5"/>
      <c r="K56" s="5"/>
      <c r="L56" s="5"/>
      <c r="M56" s="5"/>
      <c r="N56" s="5"/>
      <c r="O56" s="5"/>
      <c r="P56" s="24"/>
      <c r="Q56" s="6"/>
      <c r="R56" s="150">
        <v>60.330931999999997</v>
      </c>
      <c r="S56" s="97">
        <v>62.229511000000002</v>
      </c>
      <c r="T56" s="97">
        <v>64.996765999999994</v>
      </c>
      <c r="U56" s="97">
        <v>66.625056000000001</v>
      </c>
      <c r="V56" s="98">
        <v>69.896224000000004</v>
      </c>
      <c r="W56" s="144">
        <f>R56+S56+T56+U56+V56</f>
        <v>324.07848899999999</v>
      </c>
    </row>
    <row r="57" spans="1:23" ht="27" customHeight="1" x14ac:dyDescent="0.25">
      <c r="A57" s="125" t="s">
        <v>165</v>
      </c>
      <c r="B57" s="9" t="s">
        <v>189</v>
      </c>
      <c r="C57" s="8" t="s">
        <v>261</v>
      </c>
      <c r="D57" s="8"/>
      <c r="E57" s="8"/>
      <c r="F57" s="12">
        <v>2024</v>
      </c>
      <c r="G57" s="12">
        <v>2024</v>
      </c>
      <c r="H57" s="5"/>
      <c r="I57" s="128"/>
      <c r="J57" s="5"/>
      <c r="K57" s="5"/>
      <c r="L57" s="5"/>
      <c r="M57" s="5"/>
      <c r="N57" s="5"/>
      <c r="O57" s="5"/>
      <c r="P57" s="24"/>
      <c r="Q57" s="6">
        <v>15.399999999999999</v>
      </c>
      <c r="R57" s="150"/>
      <c r="S57" s="97"/>
      <c r="T57" s="97"/>
      <c r="U57" s="97"/>
      <c r="V57" s="98"/>
      <c r="W57" s="144">
        <f>Q57</f>
        <v>15.399999999999999</v>
      </c>
    </row>
    <row r="58" spans="1:23" ht="27" customHeight="1" x14ac:dyDescent="0.25">
      <c r="A58" s="125" t="s">
        <v>177</v>
      </c>
      <c r="B58" s="9" t="s">
        <v>285</v>
      </c>
      <c r="C58" s="8" t="s">
        <v>245</v>
      </c>
      <c r="D58" s="8"/>
      <c r="E58" s="8"/>
      <c r="F58" s="12">
        <v>2025</v>
      </c>
      <c r="G58" s="12">
        <v>2029</v>
      </c>
      <c r="H58" s="5"/>
      <c r="I58" s="128"/>
      <c r="J58" s="5"/>
      <c r="K58" s="5"/>
      <c r="L58" s="5"/>
      <c r="M58" s="5"/>
      <c r="N58" s="5"/>
      <c r="O58" s="5"/>
      <c r="P58" s="24"/>
      <c r="Q58" s="6"/>
      <c r="R58" s="97">
        <v>20.760599370000001</v>
      </c>
      <c r="S58" s="97">
        <v>15.594577648</v>
      </c>
      <c r="T58" s="97">
        <v>8.2126559583466694</v>
      </c>
      <c r="U58" s="97">
        <v>5.7447642878634699</v>
      </c>
      <c r="V58" s="98">
        <v>5.0227247889694704</v>
      </c>
      <c r="W58" s="144">
        <f>R58+S58+T58+U58+V58</f>
        <v>55.335322053179603</v>
      </c>
    </row>
    <row r="59" spans="1:23" ht="27" customHeight="1" x14ac:dyDescent="0.25">
      <c r="A59" s="125" t="s">
        <v>185</v>
      </c>
      <c r="B59" s="9" t="s">
        <v>174</v>
      </c>
      <c r="C59" s="8" t="s">
        <v>262</v>
      </c>
      <c r="D59" s="8"/>
      <c r="E59" s="8"/>
      <c r="F59" s="12">
        <v>2024</v>
      </c>
      <c r="G59" s="12">
        <v>2024</v>
      </c>
      <c r="H59" s="5"/>
      <c r="I59" s="128"/>
      <c r="J59" s="5"/>
      <c r="K59" s="5"/>
      <c r="L59" s="5"/>
      <c r="M59" s="5"/>
      <c r="N59" s="5"/>
      <c r="O59" s="5"/>
      <c r="P59" s="24"/>
      <c r="Q59" s="6">
        <v>17.384</v>
      </c>
      <c r="R59" s="97"/>
      <c r="S59" s="97"/>
      <c r="T59" s="97"/>
      <c r="U59" s="97"/>
      <c r="V59" s="98"/>
      <c r="W59" s="144">
        <f>Q59</f>
        <v>17.384</v>
      </c>
    </row>
    <row r="60" spans="1:23" ht="27" customHeight="1" x14ac:dyDescent="0.25">
      <c r="A60" s="125" t="s">
        <v>211</v>
      </c>
      <c r="B60" s="9" t="s">
        <v>246</v>
      </c>
      <c r="C60" s="8" t="s">
        <v>263</v>
      </c>
      <c r="D60" s="8"/>
      <c r="E60" s="8"/>
      <c r="F60" s="12">
        <v>2025</v>
      </c>
      <c r="G60" s="12">
        <v>2029</v>
      </c>
      <c r="H60" s="5"/>
      <c r="I60" s="128"/>
      <c r="J60" s="5"/>
      <c r="K60" s="5"/>
      <c r="L60" s="5"/>
      <c r="M60" s="5"/>
      <c r="N60" s="5"/>
      <c r="O60" s="5"/>
      <c r="P60" s="24"/>
      <c r="Q60" s="6"/>
      <c r="R60" s="97">
        <v>14.644</v>
      </c>
      <c r="S60" s="97">
        <v>15.259048</v>
      </c>
      <c r="T60" s="97">
        <v>15.899928016</v>
      </c>
      <c r="U60" s="97">
        <v>16.567724992672002</v>
      </c>
      <c r="V60" s="98">
        <v>17.263569442364226</v>
      </c>
      <c r="W60" s="144">
        <f>R60+S60+T60+U60+V60</f>
        <v>79.63427045103623</v>
      </c>
    </row>
    <row r="61" spans="1:23" ht="27" customHeight="1" x14ac:dyDescent="0.25">
      <c r="A61" s="125" t="s">
        <v>212</v>
      </c>
      <c r="B61" s="9" t="s">
        <v>186</v>
      </c>
      <c r="C61" s="8" t="s">
        <v>264</v>
      </c>
      <c r="D61" s="8"/>
      <c r="E61" s="8"/>
      <c r="F61" s="8">
        <v>2024</v>
      </c>
      <c r="G61" s="8">
        <v>2024</v>
      </c>
      <c r="H61" s="5"/>
      <c r="I61" s="25"/>
      <c r="J61" s="5"/>
      <c r="K61" s="5"/>
      <c r="L61" s="5"/>
      <c r="M61" s="5"/>
      <c r="N61" s="5"/>
      <c r="O61" s="5"/>
      <c r="P61" s="24"/>
      <c r="Q61" s="6">
        <v>1.55</v>
      </c>
      <c r="R61" s="97"/>
      <c r="S61" s="97"/>
      <c r="T61" s="97"/>
      <c r="U61" s="97"/>
      <c r="V61" s="98"/>
      <c r="W61" s="144">
        <f>Q61</f>
        <v>1.55</v>
      </c>
    </row>
    <row r="62" spans="1:23" ht="27" customHeight="1" x14ac:dyDescent="0.25">
      <c r="A62" s="125" t="s">
        <v>213</v>
      </c>
      <c r="B62" s="9" t="s">
        <v>187</v>
      </c>
      <c r="C62" s="8" t="s">
        <v>265</v>
      </c>
      <c r="D62" s="8"/>
      <c r="E62" s="8"/>
      <c r="F62" s="8">
        <v>2024</v>
      </c>
      <c r="G62" s="8">
        <v>2024</v>
      </c>
      <c r="H62" s="5"/>
      <c r="I62" s="25"/>
      <c r="J62" s="5"/>
      <c r="K62" s="5"/>
      <c r="L62" s="5"/>
      <c r="M62" s="5"/>
      <c r="N62" s="5"/>
      <c r="O62" s="5"/>
      <c r="P62" s="24"/>
      <c r="Q62" s="6">
        <v>0.92</v>
      </c>
      <c r="R62" s="97"/>
      <c r="S62" s="97"/>
      <c r="T62" s="97"/>
      <c r="U62" s="97"/>
      <c r="V62" s="98"/>
      <c r="W62" s="144">
        <f t="shared" ref="W62:W63" si="9">Q62</f>
        <v>0.92</v>
      </c>
    </row>
    <row r="63" spans="1:23" ht="49.5" customHeight="1" x14ac:dyDescent="0.25">
      <c r="A63" s="125" t="s">
        <v>214</v>
      </c>
      <c r="B63" s="9" t="s">
        <v>266</v>
      </c>
      <c r="C63" s="8" t="s">
        <v>239</v>
      </c>
      <c r="D63" s="8"/>
      <c r="E63" s="8"/>
      <c r="F63" s="8">
        <v>2024</v>
      </c>
      <c r="G63" s="8">
        <v>2024</v>
      </c>
      <c r="H63" s="5"/>
      <c r="I63" s="25"/>
      <c r="J63" s="5"/>
      <c r="K63" s="5"/>
      <c r="L63" s="5"/>
      <c r="M63" s="5"/>
      <c r="N63" s="5"/>
      <c r="O63" s="5"/>
      <c r="P63" s="24"/>
      <c r="Q63" s="6">
        <v>0.4</v>
      </c>
      <c r="R63" s="97"/>
      <c r="S63" s="97"/>
      <c r="T63" s="97"/>
      <c r="U63" s="97"/>
      <c r="V63" s="98"/>
      <c r="W63" s="144">
        <f t="shared" si="9"/>
        <v>0.4</v>
      </c>
    </row>
    <row r="64" spans="1:23" ht="94.5" customHeight="1" x14ac:dyDescent="0.25">
      <c r="A64" s="125" t="s">
        <v>229</v>
      </c>
      <c r="B64" s="9" t="s">
        <v>524</v>
      </c>
      <c r="C64" s="8" t="s">
        <v>267</v>
      </c>
      <c r="D64" s="8"/>
      <c r="E64" s="8"/>
      <c r="F64" s="8">
        <v>2025</v>
      </c>
      <c r="G64" s="8">
        <v>2025</v>
      </c>
      <c r="H64" s="5"/>
      <c r="I64" s="25"/>
      <c r="J64" s="5"/>
      <c r="K64" s="5"/>
      <c r="L64" s="5"/>
      <c r="M64" s="5"/>
      <c r="N64" s="5"/>
      <c r="O64" s="5"/>
      <c r="P64" s="24"/>
      <c r="Q64" s="6"/>
      <c r="R64" s="97">
        <v>1</v>
      </c>
      <c r="S64" s="97"/>
      <c r="T64" s="97"/>
      <c r="U64" s="97"/>
      <c r="V64" s="98"/>
      <c r="W64" s="144">
        <f>R64+S64+T64+U64+V64</f>
        <v>1</v>
      </c>
    </row>
    <row r="65" spans="1:23" ht="18.75" x14ac:dyDescent="0.25">
      <c r="A65" s="125"/>
      <c r="B65" s="146" t="s">
        <v>402</v>
      </c>
      <c r="C65" s="8"/>
      <c r="D65" s="8"/>
      <c r="E65" s="8"/>
      <c r="F65" s="8"/>
      <c r="G65" s="8"/>
      <c r="H65" s="5"/>
      <c r="I65" s="25"/>
      <c r="J65" s="5"/>
      <c r="K65" s="5"/>
      <c r="L65" s="5"/>
      <c r="M65" s="5"/>
      <c r="N65" s="5"/>
      <c r="O65" s="5"/>
      <c r="P65" s="24"/>
      <c r="Q65" s="6"/>
      <c r="R65" s="97"/>
      <c r="S65" s="97"/>
      <c r="T65" s="97"/>
      <c r="U65" s="97"/>
      <c r="V65" s="98"/>
      <c r="W65" s="144"/>
    </row>
    <row r="66" spans="1:23" ht="70.5" customHeight="1" x14ac:dyDescent="0.25">
      <c r="A66" s="125" t="s">
        <v>238</v>
      </c>
      <c r="B66" s="9" t="s">
        <v>215</v>
      </c>
      <c r="C66" s="8" t="s">
        <v>283</v>
      </c>
      <c r="D66" s="8"/>
      <c r="E66" s="8"/>
      <c r="F66" s="12">
        <v>2025</v>
      </c>
      <c r="G66" s="12">
        <v>2029</v>
      </c>
      <c r="H66" s="5"/>
      <c r="I66" s="5"/>
      <c r="J66" s="5"/>
      <c r="K66" s="5"/>
      <c r="L66" s="5"/>
      <c r="M66" s="5"/>
      <c r="N66" s="5"/>
      <c r="O66" s="5"/>
      <c r="P66" s="24"/>
      <c r="Q66" s="6"/>
      <c r="R66" s="6">
        <v>33.099156000000001</v>
      </c>
      <c r="S66" s="97"/>
      <c r="T66" s="97">
        <f>R76/3</f>
        <v>36.690517999999997</v>
      </c>
      <c r="U66" s="97">
        <f>R76/3</f>
        <v>36.690517999999997</v>
      </c>
      <c r="V66" s="97">
        <f>R76/3</f>
        <v>36.690517999999997</v>
      </c>
      <c r="W66" s="144">
        <f>R66+S66+T66+U66+V66</f>
        <v>143.17070999999999</v>
      </c>
    </row>
    <row r="67" spans="1:23" ht="81" customHeight="1" x14ac:dyDescent="0.25">
      <c r="A67" s="125" t="s">
        <v>240</v>
      </c>
      <c r="B67" s="130" t="s">
        <v>230</v>
      </c>
      <c r="C67" s="8" t="s">
        <v>284</v>
      </c>
      <c r="D67" s="8"/>
      <c r="E67" s="8"/>
      <c r="F67" s="12">
        <v>2027</v>
      </c>
      <c r="G67" s="12">
        <v>2029</v>
      </c>
      <c r="H67" s="5"/>
      <c r="I67" s="5"/>
      <c r="J67" s="5"/>
      <c r="K67" s="5"/>
      <c r="L67" s="5"/>
      <c r="M67" s="5"/>
      <c r="N67" s="5"/>
      <c r="O67" s="5"/>
      <c r="P67" s="24"/>
      <c r="Q67" s="6"/>
      <c r="R67" s="6"/>
      <c r="S67" s="97"/>
      <c r="T67" s="97">
        <f>98.784-T66</f>
        <v>62.093482000000009</v>
      </c>
      <c r="U67" s="97">
        <f>84.648-U66</f>
        <v>47.957481999999999</v>
      </c>
      <c r="V67" s="97">
        <f>84.648-V66</f>
        <v>47.957481999999999</v>
      </c>
      <c r="W67" s="144">
        <f>R67+S67+T67+U67+V67</f>
        <v>158.00844599999999</v>
      </c>
    </row>
    <row r="68" spans="1:23" ht="51" customHeight="1" x14ac:dyDescent="0.25">
      <c r="A68" s="125" t="s">
        <v>313</v>
      </c>
      <c r="B68" s="130" t="s">
        <v>331</v>
      </c>
      <c r="C68" s="8" t="s">
        <v>346</v>
      </c>
      <c r="D68" s="8"/>
      <c r="E68" s="8"/>
      <c r="F68" s="12">
        <v>2026</v>
      </c>
      <c r="G68" s="12">
        <v>2026</v>
      </c>
      <c r="H68" s="5"/>
      <c r="I68" s="5"/>
      <c r="J68" s="5"/>
      <c r="K68" s="5"/>
      <c r="L68" s="5"/>
      <c r="M68" s="5"/>
      <c r="N68" s="5"/>
      <c r="O68" s="5"/>
      <c r="P68" s="24"/>
      <c r="Q68" s="6"/>
      <c r="R68" s="6"/>
      <c r="S68" s="6">
        <f>19</f>
        <v>19</v>
      </c>
      <c r="T68" s="97"/>
      <c r="U68" s="97"/>
      <c r="V68" s="97"/>
      <c r="W68" s="144">
        <f>R68+S68+T68+U68+V68</f>
        <v>19</v>
      </c>
    </row>
    <row r="69" spans="1:23" ht="56.25" x14ac:dyDescent="0.25">
      <c r="A69" s="125" t="s">
        <v>328</v>
      </c>
      <c r="B69" s="130" t="s">
        <v>332</v>
      </c>
      <c r="C69" s="8" t="s">
        <v>347</v>
      </c>
      <c r="D69" s="8"/>
      <c r="E69" s="8"/>
      <c r="F69" s="12">
        <v>2026</v>
      </c>
      <c r="G69" s="12">
        <v>2026</v>
      </c>
      <c r="H69" s="5"/>
      <c r="I69" s="5"/>
      <c r="J69" s="5"/>
      <c r="K69" s="5"/>
      <c r="L69" s="5"/>
      <c r="M69" s="5"/>
      <c r="N69" s="5"/>
      <c r="O69" s="5"/>
      <c r="P69" s="24"/>
      <c r="Q69" s="6"/>
      <c r="R69" s="6"/>
      <c r="S69" s="6">
        <f>23.578</f>
        <v>23.577999999999999</v>
      </c>
      <c r="T69" s="97"/>
      <c r="U69" s="97"/>
      <c r="V69" s="97"/>
      <c r="W69" s="144">
        <f t="shared" ref="W69:W71" si="10">R69+S69+T69+U69+V69</f>
        <v>23.577999999999999</v>
      </c>
    </row>
    <row r="70" spans="1:23" ht="47.25" customHeight="1" x14ac:dyDescent="0.25">
      <c r="A70" s="125" t="s">
        <v>329</v>
      </c>
      <c r="B70" s="130" t="s">
        <v>333</v>
      </c>
      <c r="C70" s="8" t="s">
        <v>348</v>
      </c>
      <c r="D70" s="8"/>
      <c r="E70" s="8"/>
      <c r="F70" s="12">
        <v>2026</v>
      </c>
      <c r="G70" s="12">
        <v>2026</v>
      </c>
      <c r="H70" s="5"/>
      <c r="I70" s="5"/>
      <c r="J70" s="5"/>
      <c r="K70" s="5"/>
      <c r="L70" s="5"/>
      <c r="M70" s="5"/>
      <c r="N70" s="5"/>
      <c r="O70" s="5"/>
      <c r="P70" s="24"/>
      <c r="Q70" s="6"/>
      <c r="R70" s="6"/>
      <c r="S70" s="6">
        <f>49.422</f>
        <v>49.421999999999997</v>
      </c>
      <c r="T70" s="97"/>
      <c r="U70" s="97"/>
      <c r="V70" s="97"/>
      <c r="W70" s="144">
        <f t="shared" si="10"/>
        <v>49.421999999999997</v>
      </c>
    </row>
    <row r="71" spans="1:23" ht="57" customHeight="1" x14ac:dyDescent="0.25">
      <c r="A71" s="125" t="s">
        <v>330</v>
      </c>
      <c r="B71" s="130" t="s">
        <v>536</v>
      </c>
      <c r="C71" s="8" t="s">
        <v>349</v>
      </c>
      <c r="D71" s="8"/>
      <c r="E71" s="8"/>
      <c r="F71" s="12">
        <v>2026</v>
      </c>
      <c r="G71" s="12">
        <v>2026</v>
      </c>
      <c r="H71" s="5"/>
      <c r="I71" s="5"/>
      <c r="J71" s="5"/>
      <c r="K71" s="5"/>
      <c r="L71" s="5"/>
      <c r="M71" s="5"/>
      <c r="N71" s="5"/>
      <c r="O71" s="5"/>
      <c r="P71" s="24"/>
      <c r="Q71" s="6"/>
      <c r="R71" s="6"/>
      <c r="S71" s="6">
        <v>7</v>
      </c>
      <c r="T71" s="97"/>
      <c r="U71" s="97"/>
      <c r="V71" s="97"/>
      <c r="W71" s="144">
        <f t="shared" si="10"/>
        <v>7</v>
      </c>
    </row>
    <row r="72" spans="1:23" ht="43.5" customHeight="1" x14ac:dyDescent="0.25">
      <c r="A72" s="145" t="s">
        <v>26</v>
      </c>
      <c r="B72" s="146" t="s">
        <v>35</v>
      </c>
      <c r="C72" s="25"/>
      <c r="D72" s="8"/>
      <c r="E72" s="25" t="str">
        <f>E73</f>
        <v>44,813 МВА 
172,8 км</v>
      </c>
      <c r="F72" s="25"/>
      <c r="G72" s="25"/>
      <c r="H72" s="19"/>
      <c r="I72" s="19"/>
      <c r="J72" s="19" t="str">
        <f>J73</f>
        <v>6,63 МВА
43,05  км</v>
      </c>
      <c r="K72" s="19" t="str">
        <f>K73</f>
        <v>7,183 МВА  
44,29 км</v>
      </c>
      <c r="L72" s="19" t="str">
        <f t="shared" ref="L72:P72" si="11">L73</f>
        <v>4,46 МВА  
13,98 км</v>
      </c>
      <c r="M72" s="19" t="str">
        <f>M73</f>
        <v>4,86 МВА 
13,7 км</v>
      </c>
      <c r="N72" s="19" t="str">
        <f t="shared" si="11"/>
        <v>4,62 МВА 
20,2 км</v>
      </c>
      <c r="O72" s="19" t="str">
        <f t="shared" si="11"/>
        <v>4,46 МВА 
23,03 км</v>
      </c>
      <c r="P72" s="19" t="str">
        <f t="shared" si="11"/>
        <v>32,213 МВА 
158,25 км</v>
      </c>
      <c r="Q72" s="147">
        <f>Q73</f>
        <v>266.22567197999996</v>
      </c>
      <c r="R72" s="147">
        <f t="shared" ref="R72:U72" si="12">R73</f>
        <v>517.54736183999989</v>
      </c>
      <c r="S72" s="147">
        <f t="shared" si="12"/>
        <v>99.375600914000017</v>
      </c>
      <c r="T72" s="147">
        <f t="shared" si="12"/>
        <v>102.713176152388</v>
      </c>
      <c r="U72" s="147">
        <f t="shared" si="12"/>
        <v>229.22618375078829</v>
      </c>
      <c r="V72" s="147">
        <f>V73</f>
        <v>402.45007963072845</v>
      </c>
      <c r="W72" s="148">
        <f>W73</f>
        <v>1617.5380742679051</v>
      </c>
    </row>
    <row r="73" spans="1:23" ht="45.75" customHeight="1" x14ac:dyDescent="0.25">
      <c r="A73" s="145" t="s">
        <v>36</v>
      </c>
      <c r="B73" s="146" t="s">
        <v>8</v>
      </c>
      <c r="C73" s="25"/>
      <c r="D73" s="8"/>
      <c r="E73" s="25" t="s">
        <v>519</v>
      </c>
      <c r="F73" s="8"/>
      <c r="G73" s="8"/>
      <c r="H73" s="19"/>
      <c r="I73" s="19"/>
      <c r="J73" s="19" t="s">
        <v>419</v>
      </c>
      <c r="K73" s="19" t="s">
        <v>518</v>
      </c>
      <c r="L73" s="19" t="s">
        <v>420</v>
      </c>
      <c r="M73" s="19" t="s">
        <v>421</v>
      </c>
      <c r="N73" s="19" t="s">
        <v>422</v>
      </c>
      <c r="O73" s="19" t="s">
        <v>423</v>
      </c>
      <c r="P73" s="25" t="s">
        <v>520</v>
      </c>
      <c r="Q73" s="147">
        <f>SUM(Q74:Q122)</f>
        <v>266.22567197999996</v>
      </c>
      <c r="R73" s="147">
        <f t="shared" ref="R73:V73" si="13">SUM(R74:R122)</f>
        <v>517.54736183999989</v>
      </c>
      <c r="S73" s="147">
        <f t="shared" si="13"/>
        <v>99.375600914000017</v>
      </c>
      <c r="T73" s="147">
        <f t="shared" si="13"/>
        <v>102.713176152388</v>
      </c>
      <c r="U73" s="147">
        <f t="shared" si="13"/>
        <v>229.22618375078829</v>
      </c>
      <c r="V73" s="147">
        <f t="shared" si="13"/>
        <v>402.45007963072845</v>
      </c>
      <c r="W73" s="148">
        <f>SUM(W74:W122)</f>
        <v>1617.5380742679051</v>
      </c>
    </row>
    <row r="74" spans="1:23" ht="45.75" customHeight="1" x14ac:dyDescent="0.25">
      <c r="A74" s="125" t="s">
        <v>37</v>
      </c>
      <c r="B74" s="9" t="s">
        <v>268</v>
      </c>
      <c r="C74" s="8" t="s">
        <v>171</v>
      </c>
      <c r="D74" s="8"/>
      <c r="E74" s="25"/>
      <c r="F74" s="8">
        <v>2024</v>
      </c>
      <c r="G74" s="8">
        <v>2024</v>
      </c>
      <c r="H74" s="19"/>
      <c r="I74" s="19"/>
      <c r="J74" s="19"/>
      <c r="K74" s="19"/>
      <c r="L74" s="19"/>
      <c r="M74" s="19"/>
      <c r="N74" s="19"/>
      <c r="O74" s="19"/>
      <c r="P74" s="103"/>
      <c r="Q74" s="150">
        <v>15</v>
      </c>
      <c r="R74" s="147"/>
      <c r="S74" s="147"/>
      <c r="T74" s="147"/>
      <c r="U74" s="147"/>
      <c r="V74" s="147"/>
      <c r="W74" s="144">
        <f>Q74</f>
        <v>15</v>
      </c>
    </row>
    <row r="75" spans="1:23" ht="50.25" customHeight="1" x14ac:dyDescent="0.25">
      <c r="A75" s="125" t="s">
        <v>38</v>
      </c>
      <c r="B75" s="9" t="s">
        <v>268</v>
      </c>
      <c r="C75" s="8" t="s">
        <v>269</v>
      </c>
      <c r="D75" s="8"/>
      <c r="E75" s="8"/>
      <c r="F75" s="12">
        <v>2025</v>
      </c>
      <c r="G75" s="12">
        <v>2029</v>
      </c>
      <c r="H75" s="5"/>
      <c r="I75" s="128"/>
      <c r="J75" s="7"/>
      <c r="K75" s="8"/>
      <c r="L75" s="8"/>
      <c r="M75" s="8"/>
      <c r="N75" s="8"/>
      <c r="O75" s="8"/>
      <c r="P75" s="142"/>
      <c r="Q75" s="150"/>
      <c r="R75" s="150">
        <v>15</v>
      </c>
      <c r="S75" s="150">
        <v>15.600000000000001</v>
      </c>
      <c r="T75" s="150">
        <v>16.224000000000004</v>
      </c>
      <c r="U75" s="150">
        <v>16.872960000000006</v>
      </c>
      <c r="V75" s="150">
        <v>17.547878400000005</v>
      </c>
      <c r="W75" s="144">
        <f>R75+S75+T75+U75+V75</f>
        <v>81.24483840000002</v>
      </c>
    </row>
    <row r="76" spans="1:23" ht="69.75" customHeight="1" x14ac:dyDescent="0.25">
      <c r="A76" s="125" t="s">
        <v>89</v>
      </c>
      <c r="B76" s="9" t="s">
        <v>151</v>
      </c>
      <c r="C76" s="8" t="s">
        <v>270</v>
      </c>
      <c r="D76" s="8" t="s">
        <v>15</v>
      </c>
      <c r="E76" s="8" t="s">
        <v>181</v>
      </c>
      <c r="F76" s="8">
        <v>2022</v>
      </c>
      <c r="G76" s="8">
        <v>2025</v>
      </c>
      <c r="H76" s="5"/>
      <c r="I76" s="134"/>
      <c r="J76" s="63" t="s">
        <v>312</v>
      </c>
      <c r="K76" s="8">
        <v>13.6</v>
      </c>
      <c r="L76" s="8"/>
      <c r="M76" s="8"/>
      <c r="N76" s="8"/>
      <c r="O76" s="8"/>
      <c r="P76" s="8" t="s">
        <v>292</v>
      </c>
      <c r="Q76" s="6">
        <v>17.06238024</v>
      </c>
      <c r="R76" s="6">
        <v>110.07155399999999</v>
      </c>
      <c r="S76" s="6"/>
      <c r="T76" s="6"/>
      <c r="U76" s="6"/>
      <c r="V76" s="6"/>
      <c r="W76" s="144">
        <f>Q76+R76+S76+T76+U76+V76</f>
        <v>127.13393423999999</v>
      </c>
    </row>
    <row r="77" spans="1:23" ht="76.5" customHeight="1" x14ac:dyDescent="0.25">
      <c r="A77" s="125" t="s">
        <v>39</v>
      </c>
      <c r="B77" s="9" t="s">
        <v>537</v>
      </c>
      <c r="C77" s="8" t="s">
        <v>271</v>
      </c>
      <c r="D77" s="8" t="s">
        <v>15</v>
      </c>
      <c r="E77" s="5" t="str">
        <f>P77</f>
        <v>2,01 МВА
10,83 км</v>
      </c>
      <c r="F77" s="8">
        <v>2024</v>
      </c>
      <c r="G77" s="8">
        <v>2024</v>
      </c>
      <c r="H77" s="5"/>
      <c r="I77" s="134"/>
      <c r="J77" s="5" t="s">
        <v>544</v>
      </c>
      <c r="K77" s="8"/>
      <c r="L77" s="8"/>
      <c r="M77" s="8"/>
      <c r="N77" s="8"/>
      <c r="O77" s="8"/>
      <c r="P77" s="5" t="s">
        <v>544</v>
      </c>
      <c r="Q77" s="6">
        <v>58.292515510000001</v>
      </c>
      <c r="R77" s="6"/>
      <c r="S77" s="150"/>
      <c r="T77" s="6"/>
      <c r="U77" s="6"/>
      <c r="V77" s="6"/>
      <c r="W77" s="144">
        <f t="shared" ref="W77:W122" si="14">Q77+R77+S77+T77+U77+V77</f>
        <v>58.292515510000001</v>
      </c>
    </row>
    <row r="78" spans="1:23" s="52" customFormat="1" ht="74.25" customHeight="1" x14ac:dyDescent="0.25">
      <c r="A78" s="125" t="s">
        <v>40</v>
      </c>
      <c r="B78" s="9" t="s">
        <v>386</v>
      </c>
      <c r="C78" s="8" t="s">
        <v>350</v>
      </c>
      <c r="D78" s="8" t="s">
        <v>15</v>
      </c>
      <c r="E78" s="8" t="str">
        <f>P78</f>
        <v>1,05 МВА
20,14 км</v>
      </c>
      <c r="F78" s="12">
        <v>2025</v>
      </c>
      <c r="G78" s="12">
        <v>2029</v>
      </c>
      <c r="H78" s="5"/>
      <c r="I78" s="128"/>
      <c r="J78" s="63"/>
      <c r="K78" s="8" t="s">
        <v>334</v>
      </c>
      <c r="L78" s="8" t="s">
        <v>90</v>
      </c>
      <c r="M78" s="8" t="s">
        <v>90</v>
      </c>
      <c r="N78" s="8" t="s">
        <v>326</v>
      </c>
      <c r="O78" s="8" t="s">
        <v>327</v>
      </c>
      <c r="P78" s="8" t="s">
        <v>384</v>
      </c>
      <c r="Q78" s="6"/>
      <c r="R78" s="6">
        <v>16.552999999999997</v>
      </c>
      <c r="S78" s="6">
        <v>5.6782017558000009</v>
      </c>
      <c r="T78" s="150">
        <v>5.9166862295436013</v>
      </c>
      <c r="U78" s="150">
        <v>59.112505999999996</v>
      </c>
      <c r="V78" s="150">
        <v>109.679067</v>
      </c>
      <c r="W78" s="144">
        <f t="shared" si="14"/>
        <v>196.9394609853436</v>
      </c>
    </row>
    <row r="79" spans="1:23" s="52" customFormat="1" ht="105" customHeight="1" x14ac:dyDescent="0.25">
      <c r="A79" s="125" t="s">
        <v>216</v>
      </c>
      <c r="B79" s="9" t="s">
        <v>387</v>
      </c>
      <c r="C79" s="8" t="s">
        <v>351</v>
      </c>
      <c r="D79" s="8" t="s">
        <v>15</v>
      </c>
      <c r="E79" s="8" t="str">
        <f>P79</f>
        <v>0,8 МВА
10,24 км</v>
      </c>
      <c r="F79" s="12">
        <v>2025</v>
      </c>
      <c r="G79" s="12">
        <v>2029</v>
      </c>
      <c r="H79" s="5"/>
      <c r="I79" s="128"/>
      <c r="J79" s="63"/>
      <c r="K79" s="8" t="s">
        <v>314</v>
      </c>
      <c r="L79" s="8"/>
      <c r="M79" s="8"/>
      <c r="N79" s="8" t="s">
        <v>90</v>
      </c>
      <c r="O79" s="8" t="s">
        <v>90</v>
      </c>
      <c r="P79" s="8" t="s">
        <v>385</v>
      </c>
      <c r="Q79" s="6"/>
      <c r="R79" s="6">
        <v>66.335999999999999</v>
      </c>
      <c r="S79" s="6"/>
      <c r="T79" s="150"/>
      <c r="U79" s="150">
        <v>6.1651870511844331</v>
      </c>
      <c r="V79" s="150">
        <v>6.4241249073341793</v>
      </c>
      <c r="W79" s="144">
        <f t="shared" si="14"/>
        <v>78.925311958518606</v>
      </c>
    </row>
    <row r="80" spans="1:23" ht="76.5" customHeight="1" x14ac:dyDescent="0.25">
      <c r="A80" s="125" t="s">
        <v>41</v>
      </c>
      <c r="B80" s="9" t="s">
        <v>538</v>
      </c>
      <c r="C80" s="8" t="s">
        <v>272</v>
      </c>
      <c r="D80" s="8" t="s">
        <v>15</v>
      </c>
      <c r="E80" s="8" t="str">
        <f>P80</f>
        <v>1,26 МВА
0,77 км</v>
      </c>
      <c r="F80" s="8">
        <v>2024</v>
      </c>
      <c r="G80" s="8">
        <v>2024</v>
      </c>
      <c r="H80" s="5"/>
      <c r="I80" s="128"/>
      <c r="J80" s="8" t="s">
        <v>545</v>
      </c>
      <c r="K80" s="8"/>
      <c r="L80" s="8"/>
      <c r="M80" s="8"/>
      <c r="N80" s="8"/>
      <c r="O80" s="8"/>
      <c r="P80" s="8" t="s">
        <v>545</v>
      </c>
      <c r="Q80" s="6">
        <v>3.5</v>
      </c>
      <c r="R80" s="6"/>
      <c r="S80" s="6"/>
      <c r="T80" s="150"/>
      <c r="U80" s="150"/>
      <c r="V80" s="150"/>
      <c r="W80" s="144">
        <f t="shared" si="14"/>
        <v>3.5</v>
      </c>
    </row>
    <row r="81" spans="1:24" s="13" customFormat="1" ht="74.25" customHeight="1" x14ac:dyDescent="0.25">
      <c r="A81" s="125" t="s">
        <v>42</v>
      </c>
      <c r="B81" s="9" t="s">
        <v>539</v>
      </c>
      <c r="C81" s="8" t="s">
        <v>273</v>
      </c>
      <c r="D81" s="8" t="s">
        <v>15</v>
      </c>
      <c r="E81" s="8" t="str">
        <f t="shared" ref="E81:E111" si="15">P81</f>
        <v>1,6 МВА 
5,5 км</v>
      </c>
      <c r="F81" s="12">
        <v>2025</v>
      </c>
      <c r="G81" s="12">
        <v>2029</v>
      </c>
      <c r="H81" s="5"/>
      <c r="I81" s="128"/>
      <c r="J81" s="63"/>
      <c r="K81" s="8" t="s">
        <v>156</v>
      </c>
      <c r="L81" s="8" t="s">
        <v>231</v>
      </c>
      <c r="M81" s="8" t="s">
        <v>231</v>
      </c>
      <c r="N81" s="8" t="s">
        <v>231</v>
      </c>
      <c r="O81" s="8" t="s">
        <v>231</v>
      </c>
      <c r="P81" s="8" t="s">
        <v>303</v>
      </c>
      <c r="Q81" s="183"/>
      <c r="R81" s="6">
        <v>5.0469999999999997</v>
      </c>
      <c r="S81" s="6">
        <v>5.6782017558000009</v>
      </c>
      <c r="T81" s="6">
        <v>5.9166862295436013</v>
      </c>
      <c r="U81" s="6">
        <v>6.1651870511844331</v>
      </c>
      <c r="V81" s="6">
        <v>6.4241249073341793</v>
      </c>
      <c r="W81" s="144">
        <f t="shared" si="14"/>
        <v>29.231199943862212</v>
      </c>
      <c r="X81" s="74"/>
    </row>
    <row r="82" spans="1:24" s="13" customFormat="1" ht="57.75" customHeight="1" x14ac:dyDescent="0.25">
      <c r="A82" s="125" t="s">
        <v>43</v>
      </c>
      <c r="B82" s="9" t="s">
        <v>540</v>
      </c>
      <c r="C82" s="8" t="s">
        <v>274</v>
      </c>
      <c r="D82" s="8" t="s">
        <v>15</v>
      </c>
      <c r="E82" s="8" t="str">
        <f>P82</f>
        <v>0,63 МВА
1,5 км</v>
      </c>
      <c r="F82" s="8">
        <v>2024</v>
      </c>
      <c r="G82" s="8">
        <v>2024</v>
      </c>
      <c r="H82" s="5"/>
      <c r="I82" s="128"/>
      <c r="J82" s="8" t="s">
        <v>196</v>
      </c>
      <c r="K82" s="8"/>
      <c r="L82" s="8"/>
      <c r="M82" s="8"/>
      <c r="N82" s="8"/>
      <c r="O82" s="8"/>
      <c r="P82" s="8" t="s">
        <v>196</v>
      </c>
      <c r="Q82" s="6">
        <v>7.2</v>
      </c>
      <c r="R82" s="6"/>
      <c r="S82" s="6"/>
      <c r="T82" s="6"/>
      <c r="U82" s="6"/>
      <c r="V82" s="6"/>
      <c r="W82" s="144">
        <f t="shared" si="14"/>
        <v>7.2</v>
      </c>
      <c r="X82" s="74"/>
    </row>
    <row r="83" spans="1:24" s="13" customFormat="1" ht="66.75" customHeight="1" x14ac:dyDescent="0.25">
      <c r="A83" s="121" t="s">
        <v>44</v>
      </c>
      <c r="B83" s="151" t="s">
        <v>541</v>
      </c>
      <c r="C83" s="87" t="s">
        <v>275</v>
      </c>
      <c r="D83" s="87" t="s">
        <v>15</v>
      </c>
      <c r="E83" s="87" t="str">
        <f t="shared" si="15"/>
        <v>1,6 МВА 
5,6 км</v>
      </c>
      <c r="F83" s="88">
        <v>2025</v>
      </c>
      <c r="G83" s="88">
        <v>2029</v>
      </c>
      <c r="H83" s="152"/>
      <c r="I83" s="153"/>
      <c r="J83" s="154"/>
      <c r="K83" s="87" t="s">
        <v>157</v>
      </c>
      <c r="L83" s="87" t="s">
        <v>231</v>
      </c>
      <c r="M83" s="87" t="s">
        <v>231</v>
      </c>
      <c r="N83" s="87" t="s">
        <v>231</v>
      </c>
      <c r="O83" s="87" t="s">
        <v>231</v>
      </c>
      <c r="P83" s="87" t="s">
        <v>304</v>
      </c>
      <c r="Q83" s="184"/>
      <c r="R83" s="155">
        <v>5.14</v>
      </c>
      <c r="S83" s="155">
        <v>5.6782017558000009</v>
      </c>
      <c r="T83" s="155">
        <v>5.9166862295436013</v>
      </c>
      <c r="U83" s="155">
        <v>6.1651870511844331</v>
      </c>
      <c r="V83" s="155">
        <v>6.4241249073341793</v>
      </c>
      <c r="W83" s="156">
        <f t="shared" si="14"/>
        <v>29.324199943862212</v>
      </c>
      <c r="X83" s="74"/>
    </row>
    <row r="84" spans="1:24" s="13" customFormat="1" ht="88.5" customHeight="1" x14ac:dyDescent="0.25">
      <c r="A84" s="125" t="s">
        <v>45</v>
      </c>
      <c r="B84" s="9" t="s">
        <v>542</v>
      </c>
      <c r="C84" s="8" t="s">
        <v>276</v>
      </c>
      <c r="D84" s="8" t="s">
        <v>15</v>
      </c>
      <c r="E84" s="8" t="str">
        <f>P84</f>
        <v>1,05 МВА
12,1 км</v>
      </c>
      <c r="F84" s="8">
        <v>2024</v>
      </c>
      <c r="G84" s="8">
        <v>2024</v>
      </c>
      <c r="H84" s="5"/>
      <c r="I84" s="128"/>
      <c r="J84" s="8" t="s">
        <v>546</v>
      </c>
      <c r="K84" s="8"/>
      <c r="L84" s="8"/>
      <c r="M84" s="8"/>
      <c r="N84" s="8"/>
      <c r="O84" s="8"/>
      <c r="P84" s="8" t="s">
        <v>546</v>
      </c>
      <c r="Q84" s="6">
        <v>67.342367069999995</v>
      </c>
      <c r="R84" s="136"/>
      <c r="S84" s="6"/>
      <c r="T84" s="6"/>
      <c r="U84" s="6"/>
      <c r="V84" s="6"/>
      <c r="W84" s="144">
        <f t="shared" si="14"/>
        <v>67.342367069999995</v>
      </c>
      <c r="X84" s="74"/>
    </row>
    <row r="85" spans="1:24" s="53" customFormat="1" ht="56.25" x14ac:dyDescent="0.25">
      <c r="A85" s="160" t="s">
        <v>46</v>
      </c>
      <c r="B85" s="67" t="s">
        <v>424</v>
      </c>
      <c r="C85" s="78" t="s">
        <v>352</v>
      </c>
      <c r="D85" s="78" t="s">
        <v>15</v>
      </c>
      <c r="E85" s="78" t="str">
        <f>P85</f>
        <v>1,03 МВА
1,47 км</v>
      </c>
      <c r="F85" s="81">
        <v>2025</v>
      </c>
      <c r="G85" s="81">
        <v>2027</v>
      </c>
      <c r="H85" s="162"/>
      <c r="I85" s="163"/>
      <c r="J85" s="90"/>
      <c r="K85" s="78" t="s">
        <v>548</v>
      </c>
      <c r="L85" s="78"/>
      <c r="M85" s="78" t="s">
        <v>90</v>
      </c>
      <c r="N85" s="78"/>
      <c r="O85" s="78"/>
      <c r="P85" s="78" t="s">
        <v>388</v>
      </c>
      <c r="Q85" s="191"/>
      <c r="R85" s="192">
        <v>3.3568100000000003</v>
      </c>
      <c r="S85" s="192"/>
      <c r="T85" s="192">
        <v>5.9166862295436013</v>
      </c>
      <c r="U85" s="192"/>
      <c r="V85" s="192"/>
      <c r="W85" s="161">
        <f t="shared" si="14"/>
        <v>9.2734962295436016</v>
      </c>
      <c r="X85" s="96"/>
    </row>
    <row r="86" spans="1:24" s="53" customFormat="1" ht="66.75" customHeight="1" x14ac:dyDescent="0.25">
      <c r="A86" s="125" t="s">
        <v>47</v>
      </c>
      <c r="B86" s="9" t="s">
        <v>425</v>
      </c>
      <c r="C86" s="8" t="s">
        <v>353</v>
      </c>
      <c r="D86" s="8" t="s">
        <v>15</v>
      </c>
      <c r="E86" s="8" t="str">
        <f t="shared" ref="E86:E98" si="16">P86</f>
        <v>0,8 МВА
1,66 км</v>
      </c>
      <c r="F86" s="12">
        <v>2025</v>
      </c>
      <c r="G86" s="12">
        <v>2026</v>
      </c>
      <c r="H86" s="5"/>
      <c r="I86" s="128"/>
      <c r="J86" s="63"/>
      <c r="K86" s="8" t="s">
        <v>315</v>
      </c>
      <c r="L86" s="8" t="s">
        <v>90</v>
      </c>
      <c r="M86" s="8"/>
      <c r="N86" s="8"/>
      <c r="O86" s="8"/>
      <c r="P86" s="8" t="s">
        <v>389</v>
      </c>
      <c r="Q86" s="184"/>
      <c r="R86" s="155">
        <v>4.45</v>
      </c>
      <c r="S86" s="155">
        <v>5.6782017558000009</v>
      </c>
      <c r="T86" s="150"/>
      <c r="U86" s="155"/>
      <c r="V86" s="155"/>
      <c r="W86" s="144">
        <f t="shared" si="14"/>
        <v>10.128201755800001</v>
      </c>
      <c r="X86" s="96"/>
    </row>
    <row r="87" spans="1:24" s="53" customFormat="1" ht="75.75" customHeight="1" x14ac:dyDescent="0.25">
      <c r="A87" s="125" t="s">
        <v>147</v>
      </c>
      <c r="B87" s="9" t="s">
        <v>426</v>
      </c>
      <c r="C87" s="8" t="s">
        <v>354</v>
      </c>
      <c r="D87" s="8" t="s">
        <v>15</v>
      </c>
      <c r="E87" s="8" t="str">
        <f t="shared" si="16"/>
        <v>0,4 МВА
2,15 км</v>
      </c>
      <c r="F87" s="12">
        <v>2025</v>
      </c>
      <c r="G87" s="12">
        <v>2028</v>
      </c>
      <c r="H87" s="5"/>
      <c r="I87" s="128"/>
      <c r="J87" s="63"/>
      <c r="K87" s="8" t="s">
        <v>316</v>
      </c>
      <c r="L87" s="8"/>
      <c r="M87" s="8"/>
      <c r="N87" s="8" t="s">
        <v>90</v>
      </c>
      <c r="O87" s="8"/>
      <c r="P87" s="8" t="s">
        <v>390</v>
      </c>
      <c r="Q87" s="184"/>
      <c r="R87" s="155">
        <v>4.4210000000000003</v>
      </c>
      <c r="S87" s="155"/>
      <c r="T87" s="150"/>
      <c r="U87" s="155">
        <v>6.1651870511844331</v>
      </c>
      <c r="V87" s="155"/>
      <c r="W87" s="144">
        <f t="shared" si="14"/>
        <v>10.586187051184433</v>
      </c>
      <c r="X87" s="96"/>
    </row>
    <row r="88" spans="1:24" s="53" customFormat="1" ht="71.25" customHeight="1" x14ac:dyDescent="0.25">
      <c r="A88" s="125" t="s">
        <v>48</v>
      </c>
      <c r="B88" s="9" t="s">
        <v>427</v>
      </c>
      <c r="C88" s="8" t="s">
        <v>355</v>
      </c>
      <c r="D88" s="8" t="s">
        <v>15</v>
      </c>
      <c r="E88" s="8" t="str">
        <f t="shared" si="16"/>
        <v>0,534 км</v>
      </c>
      <c r="F88" s="12">
        <v>2025</v>
      </c>
      <c r="G88" s="12">
        <v>2025</v>
      </c>
      <c r="H88" s="5"/>
      <c r="I88" s="128"/>
      <c r="J88" s="63"/>
      <c r="K88" s="8" t="s">
        <v>317</v>
      </c>
      <c r="L88" s="8"/>
      <c r="M88" s="8"/>
      <c r="N88" s="8"/>
      <c r="O88" s="8"/>
      <c r="P88" s="8" t="s">
        <v>317</v>
      </c>
      <c r="Q88" s="184"/>
      <c r="R88" s="155">
        <v>2.2480000000000002</v>
      </c>
      <c r="S88" s="155"/>
      <c r="T88" s="150"/>
      <c r="U88" s="155"/>
      <c r="V88" s="155"/>
      <c r="W88" s="144">
        <f t="shared" si="14"/>
        <v>2.2480000000000002</v>
      </c>
      <c r="X88" s="96"/>
    </row>
    <row r="89" spans="1:24" s="53" customFormat="1" ht="47.25" customHeight="1" x14ac:dyDescent="0.25">
      <c r="A89" s="125" t="s">
        <v>95</v>
      </c>
      <c r="B89" s="9" t="s">
        <v>428</v>
      </c>
      <c r="C89" s="8" t="s">
        <v>356</v>
      </c>
      <c r="D89" s="8" t="s">
        <v>15</v>
      </c>
      <c r="E89" s="8" t="str">
        <f t="shared" si="16"/>
        <v>0,275 км</v>
      </c>
      <c r="F89" s="12">
        <v>2025</v>
      </c>
      <c r="G89" s="12">
        <v>2025</v>
      </c>
      <c r="H89" s="5"/>
      <c r="I89" s="128"/>
      <c r="J89" s="63"/>
      <c r="K89" s="8" t="s">
        <v>318</v>
      </c>
      <c r="L89" s="8"/>
      <c r="M89" s="8"/>
      <c r="N89" s="8"/>
      <c r="O89" s="8"/>
      <c r="P89" s="8" t="s">
        <v>318</v>
      </c>
      <c r="Q89" s="184"/>
      <c r="R89" s="155">
        <v>1.1579999999999999</v>
      </c>
      <c r="S89" s="155"/>
      <c r="T89" s="150"/>
      <c r="U89" s="155"/>
      <c r="V89" s="155"/>
      <c r="W89" s="144">
        <f t="shared" si="14"/>
        <v>1.1579999999999999</v>
      </c>
      <c r="X89" s="96"/>
    </row>
    <row r="90" spans="1:24" s="53" customFormat="1" ht="73.5" customHeight="1" x14ac:dyDescent="0.25">
      <c r="A90" s="125" t="s">
        <v>96</v>
      </c>
      <c r="B90" s="9" t="s">
        <v>429</v>
      </c>
      <c r="C90" s="8" t="s">
        <v>357</v>
      </c>
      <c r="D90" s="8" t="s">
        <v>15</v>
      </c>
      <c r="E90" s="8" t="str">
        <f t="shared" si="16"/>
        <v>0,4 МВА
1,1 км</v>
      </c>
      <c r="F90" s="12">
        <v>2027</v>
      </c>
      <c r="G90" s="12">
        <v>2027</v>
      </c>
      <c r="H90" s="5"/>
      <c r="I90" s="128"/>
      <c r="J90" s="63"/>
      <c r="K90" s="8"/>
      <c r="L90" s="8"/>
      <c r="M90" s="8" t="s">
        <v>90</v>
      </c>
      <c r="N90" s="8"/>
      <c r="O90" s="8"/>
      <c r="P90" s="8" t="s">
        <v>90</v>
      </c>
      <c r="Q90" s="184"/>
      <c r="R90" s="155"/>
      <c r="S90" s="155"/>
      <c r="T90" s="155">
        <v>5.9166862295436013</v>
      </c>
      <c r="U90" s="155"/>
      <c r="V90" s="155"/>
      <c r="W90" s="144">
        <f t="shared" si="14"/>
        <v>5.9166862295436013</v>
      </c>
      <c r="X90" s="96"/>
    </row>
    <row r="91" spans="1:24" s="53" customFormat="1" ht="63" customHeight="1" x14ac:dyDescent="0.25">
      <c r="A91" s="125" t="s">
        <v>97</v>
      </c>
      <c r="B91" s="9" t="s">
        <v>430</v>
      </c>
      <c r="C91" s="8" t="s">
        <v>358</v>
      </c>
      <c r="D91" s="8" t="s">
        <v>15</v>
      </c>
      <c r="E91" s="8" t="str">
        <f t="shared" si="16"/>
        <v>0,4 МВА
1,1 км</v>
      </c>
      <c r="F91" s="12">
        <v>2028</v>
      </c>
      <c r="G91" s="12">
        <v>2028</v>
      </c>
      <c r="H91" s="5"/>
      <c r="I91" s="128"/>
      <c r="J91" s="63"/>
      <c r="K91" s="8"/>
      <c r="L91" s="8"/>
      <c r="M91" s="8"/>
      <c r="N91" s="8" t="s">
        <v>90</v>
      </c>
      <c r="O91" s="8"/>
      <c r="P91" s="8" t="s">
        <v>90</v>
      </c>
      <c r="Q91" s="184"/>
      <c r="R91" s="155"/>
      <c r="S91" s="155"/>
      <c r="T91" s="150"/>
      <c r="U91" s="155">
        <v>6.1651870511844331</v>
      </c>
      <c r="V91" s="155"/>
      <c r="W91" s="144">
        <f t="shared" si="14"/>
        <v>6.1651870511844331</v>
      </c>
      <c r="X91" s="96"/>
    </row>
    <row r="92" spans="1:24" s="53" customFormat="1" ht="62.25" customHeight="1" x14ac:dyDescent="0.25">
      <c r="A92" s="125" t="s">
        <v>175</v>
      </c>
      <c r="B92" s="9" t="s">
        <v>431</v>
      </c>
      <c r="C92" s="8" t="s">
        <v>359</v>
      </c>
      <c r="D92" s="8" t="s">
        <v>15</v>
      </c>
      <c r="E92" s="8" t="str">
        <f t="shared" si="16"/>
        <v>0,4 МВА
1,1 км</v>
      </c>
      <c r="F92" s="12">
        <v>2029</v>
      </c>
      <c r="G92" s="12">
        <v>2029</v>
      </c>
      <c r="H92" s="5"/>
      <c r="I92" s="128"/>
      <c r="J92" s="63"/>
      <c r="K92" s="8"/>
      <c r="L92" s="8"/>
      <c r="M92" s="8"/>
      <c r="N92" s="8"/>
      <c r="O92" s="8" t="s">
        <v>90</v>
      </c>
      <c r="P92" s="8" t="s">
        <v>90</v>
      </c>
      <c r="Q92" s="184"/>
      <c r="R92" s="155"/>
      <c r="S92" s="155"/>
      <c r="T92" s="150"/>
      <c r="U92" s="155"/>
      <c r="V92" s="155">
        <v>6.4241249073341793</v>
      </c>
      <c r="W92" s="144">
        <f t="shared" si="14"/>
        <v>6.4241249073341793</v>
      </c>
      <c r="X92" s="96"/>
    </row>
    <row r="93" spans="1:24" s="53" customFormat="1" ht="57.75" customHeight="1" x14ac:dyDescent="0.25">
      <c r="A93" s="125" t="s">
        <v>218</v>
      </c>
      <c r="B93" s="67" t="s">
        <v>432</v>
      </c>
      <c r="C93" s="8" t="s">
        <v>360</v>
      </c>
      <c r="D93" s="8" t="s">
        <v>15</v>
      </c>
      <c r="E93" s="8" t="str">
        <f t="shared" si="16"/>
        <v>1,915 км</v>
      </c>
      <c r="F93" s="12">
        <v>2025</v>
      </c>
      <c r="G93" s="12">
        <v>2029</v>
      </c>
      <c r="H93" s="5"/>
      <c r="I93" s="128"/>
      <c r="J93" s="63"/>
      <c r="K93" s="8" t="s">
        <v>319</v>
      </c>
      <c r="L93" s="8" t="s">
        <v>322</v>
      </c>
      <c r="M93" s="8" t="s">
        <v>322</v>
      </c>
      <c r="N93" s="8" t="s">
        <v>322</v>
      </c>
      <c r="O93" s="8" t="s">
        <v>322</v>
      </c>
      <c r="P93" s="8" t="s">
        <v>391</v>
      </c>
      <c r="Q93" s="155"/>
      <c r="R93" s="155">
        <v>5.5</v>
      </c>
      <c r="S93" s="155">
        <v>4.1680000000000001</v>
      </c>
      <c r="T93" s="150">
        <v>4.3430560000000007</v>
      </c>
      <c r="U93" s="150">
        <v>4.5254643520000011</v>
      </c>
      <c r="V93" s="150">
        <v>4.7155338547840016</v>
      </c>
      <c r="W93" s="144">
        <f t="shared" si="14"/>
        <v>23.252054206784003</v>
      </c>
      <c r="X93" s="96"/>
    </row>
    <row r="94" spans="1:24" s="53" customFormat="1" ht="70.5" customHeight="1" x14ac:dyDescent="0.25">
      <c r="A94" s="125" t="s">
        <v>219</v>
      </c>
      <c r="B94" s="9" t="s">
        <v>433</v>
      </c>
      <c r="C94" s="8" t="s">
        <v>361</v>
      </c>
      <c r="D94" s="8" t="s">
        <v>15</v>
      </c>
      <c r="E94" s="8" t="str">
        <f t="shared" si="16"/>
        <v>7,5 км</v>
      </c>
      <c r="F94" s="12">
        <v>2025</v>
      </c>
      <c r="G94" s="12">
        <v>2029</v>
      </c>
      <c r="H94" s="5"/>
      <c r="I94" s="128"/>
      <c r="J94" s="63"/>
      <c r="K94" s="8" t="s">
        <v>320</v>
      </c>
      <c r="L94" s="8" t="s">
        <v>320</v>
      </c>
      <c r="M94" s="8" t="s">
        <v>320</v>
      </c>
      <c r="N94" s="8" t="s">
        <v>320</v>
      </c>
      <c r="O94" s="8" t="s">
        <v>320</v>
      </c>
      <c r="P94" s="8" t="s">
        <v>392</v>
      </c>
      <c r="Q94" s="184"/>
      <c r="R94" s="155">
        <v>6.8840000000000003</v>
      </c>
      <c r="S94" s="155">
        <v>6.3817290000000009</v>
      </c>
      <c r="T94" s="150">
        <v>6.6497616180000012</v>
      </c>
      <c r="U94" s="150">
        <v>6.9290516059560012</v>
      </c>
      <c r="V94" s="150">
        <v>7.2200717734061532</v>
      </c>
      <c r="W94" s="144">
        <f t="shared" si="14"/>
        <v>34.064613997362152</v>
      </c>
      <c r="X94" s="96"/>
    </row>
    <row r="95" spans="1:24" s="53" customFormat="1" ht="60" customHeight="1" x14ac:dyDescent="0.25">
      <c r="A95" s="125" t="s">
        <v>220</v>
      </c>
      <c r="B95" s="9" t="s">
        <v>398</v>
      </c>
      <c r="C95" s="8" t="s">
        <v>362</v>
      </c>
      <c r="D95" s="8" t="s">
        <v>15</v>
      </c>
      <c r="E95" s="8" t="str">
        <f t="shared" si="16"/>
        <v>0,63 МВА
0,12км</v>
      </c>
      <c r="F95" s="12">
        <v>2025</v>
      </c>
      <c r="G95" s="12">
        <v>2025</v>
      </c>
      <c r="H95" s="5"/>
      <c r="I95" s="128"/>
      <c r="J95" s="63"/>
      <c r="K95" s="8" t="s">
        <v>517</v>
      </c>
      <c r="L95" s="8"/>
      <c r="M95" s="8"/>
      <c r="N95" s="8"/>
      <c r="O95" s="8"/>
      <c r="P95" s="8" t="s">
        <v>517</v>
      </c>
      <c r="Q95" s="184"/>
      <c r="R95" s="155">
        <v>34</v>
      </c>
      <c r="S95" s="155"/>
      <c r="T95" s="150"/>
      <c r="U95" s="155"/>
      <c r="V95" s="155"/>
      <c r="W95" s="144">
        <f t="shared" si="14"/>
        <v>34</v>
      </c>
      <c r="X95" s="96"/>
    </row>
    <row r="96" spans="1:24" s="53" customFormat="1" ht="48.75" customHeight="1" x14ac:dyDescent="0.25">
      <c r="A96" s="121" t="s">
        <v>221</v>
      </c>
      <c r="B96" s="151" t="s">
        <v>434</v>
      </c>
      <c r="C96" s="87" t="s">
        <v>363</v>
      </c>
      <c r="D96" s="87" t="s">
        <v>15</v>
      </c>
      <c r="E96" s="87" t="str">
        <f t="shared" si="16"/>
        <v>0,75 км</v>
      </c>
      <c r="F96" s="88">
        <v>2025</v>
      </c>
      <c r="G96" s="88">
        <v>2025</v>
      </c>
      <c r="H96" s="152"/>
      <c r="I96" s="153"/>
      <c r="J96" s="154"/>
      <c r="K96" s="87" t="s">
        <v>154</v>
      </c>
      <c r="L96" s="87"/>
      <c r="M96" s="87"/>
      <c r="N96" s="87"/>
      <c r="O96" s="87"/>
      <c r="P96" s="87" t="s">
        <v>154</v>
      </c>
      <c r="Q96" s="184"/>
      <c r="R96" s="155">
        <v>3.1579999999999999</v>
      </c>
      <c r="S96" s="155"/>
      <c r="T96" s="193"/>
      <c r="U96" s="155"/>
      <c r="V96" s="155"/>
      <c r="W96" s="156">
        <f t="shared" si="14"/>
        <v>3.1579999999999999</v>
      </c>
      <c r="X96" s="96"/>
    </row>
    <row r="97" spans="1:24" s="53" customFormat="1" ht="60" customHeight="1" x14ac:dyDescent="0.25">
      <c r="A97" s="125" t="s">
        <v>323</v>
      </c>
      <c r="B97" s="9" t="s">
        <v>435</v>
      </c>
      <c r="C97" s="8" t="s">
        <v>364</v>
      </c>
      <c r="D97" s="8" t="s">
        <v>15</v>
      </c>
      <c r="E97" s="8" t="str">
        <f t="shared" si="16"/>
        <v>0,8 МВА
1,6 км</v>
      </c>
      <c r="F97" s="12">
        <v>2025</v>
      </c>
      <c r="G97" s="12">
        <v>2026</v>
      </c>
      <c r="H97" s="5"/>
      <c r="I97" s="128"/>
      <c r="J97" s="63"/>
      <c r="K97" s="8" t="s">
        <v>321</v>
      </c>
      <c r="L97" s="8" t="s">
        <v>90</v>
      </c>
      <c r="M97" s="8"/>
      <c r="N97" s="8"/>
      <c r="O97" s="8"/>
      <c r="P97" s="8" t="s">
        <v>393</v>
      </c>
      <c r="Q97" s="183"/>
      <c r="R97" s="6">
        <v>3.948</v>
      </c>
      <c r="S97" s="6">
        <v>5.6782017558000009</v>
      </c>
      <c r="T97" s="150"/>
      <c r="U97" s="6"/>
      <c r="V97" s="6"/>
      <c r="W97" s="144">
        <f t="shared" si="14"/>
        <v>9.6262017558000004</v>
      </c>
      <c r="X97" s="96"/>
    </row>
    <row r="98" spans="1:24" s="53" customFormat="1" ht="59.25" customHeight="1" x14ac:dyDescent="0.25">
      <c r="A98" s="188" t="s">
        <v>460</v>
      </c>
      <c r="B98" s="77" t="s">
        <v>436</v>
      </c>
      <c r="C98" s="189" t="s">
        <v>365</v>
      </c>
      <c r="D98" s="189" t="s">
        <v>15</v>
      </c>
      <c r="E98" s="189" t="str">
        <f t="shared" si="16"/>
        <v>0,4 МВА
1,1 км</v>
      </c>
      <c r="F98" s="194">
        <v>2029</v>
      </c>
      <c r="G98" s="194">
        <v>2029</v>
      </c>
      <c r="H98" s="195"/>
      <c r="I98" s="196"/>
      <c r="J98" s="197"/>
      <c r="K98" s="189"/>
      <c r="L98" s="189"/>
      <c r="M98" s="189"/>
      <c r="N98" s="189"/>
      <c r="O98" s="189" t="s">
        <v>90</v>
      </c>
      <c r="P98" s="189" t="s">
        <v>90</v>
      </c>
      <c r="Q98" s="191"/>
      <c r="R98" s="192"/>
      <c r="S98" s="192"/>
      <c r="T98" s="198"/>
      <c r="U98" s="192"/>
      <c r="V98" s="192">
        <v>6.4241249073341793</v>
      </c>
      <c r="W98" s="190">
        <f t="shared" si="14"/>
        <v>6.4241249073341793</v>
      </c>
      <c r="X98" s="96"/>
    </row>
    <row r="99" spans="1:24" s="13" customFormat="1" ht="69.75" customHeight="1" x14ac:dyDescent="0.25">
      <c r="A99" s="125" t="s">
        <v>461</v>
      </c>
      <c r="B99" s="9" t="s">
        <v>543</v>
      </c>
      <c r="C99" s="8" t="s">
        <v>172</v>
      </c>
      <c r="D99" s="8" t="s">
        <v>15</v>
      </c>
      <c r="E99" s="63" t="str">
        <f>P99</f>
        <v>1,1 км</v>
      </c>
      <c r="F99" s="12">
        <v>2024</v>
      </c>
      <c r="G99" s="12">
        <v>2024</v>
      </c>
      <c r="H99" s="5"/>
      <c r="I99" s="128"/>
      <c r="J99" s="63" t="s">
        <v>156</v>
      </c>
      <c r="K99" s="8"/>
      <c r="L99" s="8"/>
      <c r="M99" s="8"/>
      <c r="N99" s="8"/>
      <c r="O99" s="8"/>
      <c r="P99" s="63" t="s">
        <v>156</v>
      </c>
      <c r="Q99" s="150">
        <v>3.7</v>
      </c>
      <c r="R99" s="6"/>
      <c r="S99" s="6"/>
      <c r="T99" s="150"/>
      <c r="U99" s="6"/>
      <c r="V99" s="6"/>
      <c r="W99" s="144">
        <f t="shared" si="14"/>
        <v>3.7</v>
      </c>
      <c r="X99" s="74"/>
    </row>
    <row r="100" spans="1:24" s="52" customFormat="1" ht="58.5" customHeight="1" x14ac:dyDescent="0.25">
      <c r="A100" s="160" t="s">
        <v>462</v>
      </c>
      <c r="B100" s="165" t="s">
        <v>437</v>
      </c>
      <c r="C100" s="78" t="s">
        <v>366</v>
      </c>
      <c r="D100" s="78" t="s">
        <v>15</v>
      </c>
      <c r="E100" s="78" t="str">
        <f>P100</f>
        <v>0,75 км</v>
      </c>
      <c r="F100" s="81">
        <v>2025</v>
      </c>
      <c r="G100" s="81">
        <v>2025</v>
      </c>
      <c r="H100" s="162"/>
      <c r="I100" s="163"/>
      <c r="J100" s="93"/>
      <c r="K100" s="78" t="s">
        <v>154</v>
      </c>
      <c r="L100" s="78"/>
      <c r="M100" s="78"/>
      <c r="N100" s="78"/>
      <c r="O100" s="78"/>
      <c r="P100" s="78" t="s">
        <v>154</v>
      </c>
      <c r="Q100" s="199"/>
      <c r="R100" s="164">
        <v>2.3540000000000001</v>
      </c>
      <c r="S100" s="164"/>
      <c r="T100" s="164"/>
      <c r="U100" s="164"/>
      <c r="V100" s="164"/>
      <c r="W100" s="161">
        <f t="shared" si="14"/>
        <v>2.3540000000000001</v>
      </c>
    </row>
    <row r="101" spans="1:24" s="52" customFormat="1" ht="72" customHeight="1" x14ac:dyDescent="0.25">
      <c r="A101" s="125" t="s">
        <v>463</v>
      </c>
      <c r="B101" s="55" t="s">
        <v>438</v>
      </c>
      <c r="C101" s="8" t="s">
        <v>367</v>
      </c>
      <c r="D101" s="8" t="s">
        <v>15</v>
      </c>
      <c r="E101" s="8" t="str">
        <f t="shared" ref="E101:E105" si="17">P101</f>
        <v>1,03 МВА
2,17 км</v>
      </c>
      <c r="F101" s="12">
        <v>2025</v>
      </c>
      <c r="G101" s="12">
        <v>2026</v>
      </c>
      <c r="H101" s="5"/>
      <c r="I101" s="128"/>
      <c r="J101" s="64"/>
      <c r="K101" s="8" t="s">
        <v>161</v>
      </c>
      <c r="L101" s="8" t="s">
        <v>231</v>
      </c>
      <c r="M101" s="8"/>
      <c r="N101" s="8"/>
      <c r="O101" s="8"/>
      <c r="P101" s="8" t="s">
        <v>394</v>
      </c>
      <c r="Q101" s="185"/>
      <c r="R101" s="6">
        <v>5</v>
      </c>
      <c r="S101" s="6">
        <v>5.6782017558000009</v>
      </c>
      <c r="T101" s="6"/>
      <c r="U101" s="6"/>
      <c r="V101" s="6"/>
      <c r="W101" s="144">
        <f t="shared" si="14"/>
        <v>10.6782017558</v>
      </c>
    </row>
    <row r="102" spans="1:24" s="52" customFormat="1" ht="64.5" customHeight="1" x14ac:dyDescent="0.25">
      <c r="A102" s="125" t="s">
        <v>464</v>
      </c>
      <c r="B102" s="166" t="s">
        <v>439</v>
      </c>
      <c r="C102" s="8" t="s">
        <v>368</v>
      </c>
      <c r="D102" s="8" t="s">
        <v>15</v>
      </c>
      <c r="E102" s="8" t="str">
        <f t="shared" si="17"/>
        <v>0,4 км</v>
      </c>
      <c r="F102" s="12">
        <v>2025</v>
      </c>
      <c r="G102" s="12">
        <v>2025</v>
      </c>
      <c r="H102" s="5"/>
      <c r="I102" s="128"/>
      <c r="J102" s="64"/>
      <c r="K102" s="8" t="s">
        <v>322</v>
      </c>
      <c r="L102" s="8"/>
      <c r="M102" s="8"/>
      <c r="N102" s="8"/>
      <c r="O102" s="8"/>
      <c r="P102" s="8" t="s">
        <v>322</v>
      </c>
      <c r="Q102" s="185"/>
      <c r="R102" s="6">
        <v>1.746</v>
      </c>
      <c r="S102" s="6"/>
      <c r="T102" s="6"/>
      <c r="U102" s="6"/>
      <c r="V102" s="6"/>
      <c r="W102" s="144">
        <f t="shared" si="14"/>
        <v>1.746</v>
      </c>
    </row>
    <row r="103" spans="1:24" s="52" customFormat="1" ht="49.5" customHeight="1" x14ac:dyDescent="0.25">
      <c r="A103" s="125" t="s">
        <v>465</v>
      </c>
      <c r="B103" s="137" t="s">
        <v>440</v>
      </c>
      <c r="C103" s="8" t="s">
        <v>369</v>
      </c>
      <c r="D103" s="8" t="s">
        <v>15</v>
      </c>
      <c r="E103" s="8" t="str">
        <f t="shared" si="17"/>
        <v>0,63 МВА</v>
      </c>
      <c r="F103" s="12">
        <v>2025</v>
      </c>
      <c r="G103" s="12">
        <v>2025</v>
      </c>
      <c r="H103" s="5"/>
      <c r="I103" s="128"/>
      <c r="J103" s="64"/>
      <c r="K103" s="8" t="s">
        <v>155</v>
      </c>
      <c r="L103" s="8"/>
      <c r="M103" s="8"/>
      <c r="N103" s="8"/>
      <c r="O103" s="8"/>
      <c r="P103" s="8" t="s">
        <v>155</v>
      </c>
      <c r="Q103" s="185"/>
      <c r="R103" s="6">
        <v>0.48299999999999998</v>
      </c>
      <c r="S103" s="6"/>
      <c r="T103" s="6"/>
      <c r="U103" s="6"/>
      <c r="V103" s="6"/>
      <c r="W103" s="144">
        <f t="shared" si="14"/>
        <v>0.48299999999999998</v>
      </c>
    </row>
    <row r="104" spans="1:24" s="52" customFormat="1" ht="73.5" customHeight="1" x14ac:dyDescent="0.25">
      <c r="A104" s="125" t="s">
        <v>466</v>
      </c>
      <c r="B104" s="137" t="s">
        <v>441</v>
      </c>
      <c r="C104" s="8" t="s">
        <v>370</v>
      </c>
      <c r="D104" s="8" t="s">
        <v>15</v>
      </c>
      <c r="E104" s="8" t="str">
        <f t="shared" si="17"/>
        <v>0,8 МВА
2,2 км</v>
      </c>
      <c r="F104" s="12">
        <v>2027</v>
      </c>
      <c r="G104" s="12">
        <v>2028</v>
      </c>
      <c r="H104" s="5"/>
      <c r="I104" s="128"/>
      <c r="J104" s="64"/>
      <c r="K104" s="8"/>
      <c r="L104" s="8"/>
      <c r="M104" s="8" t="s">
        <v>231</v>
      </c>
      <c r="N104" s="8" t="s">
        <v>231</v>
      </c>
      <c r="O104" s="8"/>
      <c r="P104" s="8" t="s">
        <v>382</v>
      </c>
      <c r="Q104" s="185"/>
      <c r="R104" s="6"/>
      <c r="S104" s="6"/>
      <c r="T104" s="6">
        <v>5.9166862295436013</v>
      </c>
      <c r="U104" s="6">
        <v>6.1651870511844331</v>
      </c>
      <c r="V104" s="6"/>
      <c r="W104" s="144">
        <f t="shared" si="14"/>
        <v>12.081873280728034</v>
      </c>
    </row>
    <row r="105" spans="1:24" s="52" customFormat="1" ht="55.5" customHeight="1" x14ac:dyDescent="0.25">
      <c r="A105" s="125" t="s">
        <v>467</v>
      </c>
      <c r="B105" s="137" t="s">
        <v>442</v>
      </c>
      <c r="C105" s="8" t="s">
        <v>371</v>
      </c>
      <c r="D105" s="8" t="s">
        <v>15</v>
      </c>
      <c r="E105" s="8" t="str">
        <f t="shared" si="17"/>
        <v>0,4 МВА 
1,1 км</v>
      </c>
      <c r="F105" s="12">
        <v>2029</v>
      </c>
      <c r="G105" s="12">
        <v>2029</v>
      </c>
      <c r="H105" s="5"/>
      <c r="I105" s="128"/>
      <c r="J105" s="64"/>
      <c r="K105" s="8"/>
      <c r="L105" s="8"/>
      <c r="M105" s="8"/>
      <c r="N105" s="8"/>
      <c r="O105" s="8" t="s">
        <v>231</v>
      </c>
      <c r="P105" s="8" t="s">
        <v>231</v>
      </c>
      <c r="Q105" s="185"/>
      <c r="R105" s="6"/>
      <c r="S105" s="6"/>
      <c r="T105" s="6"/>
      <c r="U105" s="6"/>
      <c r="V105" s="6">
        <v>6.4241249073341793</v>
      </c>
      <c r="W105" s="144">
        <f t="shared" si="14"/>
        <v>6.4241249073341793</v>
      </c>
    </row>
    <row r="106" spans="1:24" ht="68.25" customHeight="1" x14ac:dyDescent="0.25">
      <c r="A106" s="125" t="s">
        <v>468</v>
      </c>
      <c r="B106" s="9" t="s">
        <v>286</v>
      </c>
      <c r="C106" s="8" t="s">
        <v>277</v>
      </c>
      <c r="D106" s="8" t="s">
        <v>15</v>
      </c>
      <c r="E106" s="8" t="str">
        <f>P106</f>
        <v>5,24 км</v>
      </c>
      <c r="F106" s="8">
        <v>2024</v>
      </c>
      <c r="G106" s="8">
        <v>2024</v>
      </c>
      <c r="H106" s="5"/>
      <c r="I106" s="128"/>
      <c r="J106" s="8" t="s">
        <v>191</v>
      </c>
      <c r="K106" s="8"/>
      <c r="L106" s="8"/>
      <c r="M106" s="8"/>
      <c r="N106" s="8"/>
      <c r="O106" s="8"/>
      <c r="P106" s="8" t="s">
        <v>191</v>
      </c>
      <c r="Q106" s="150">
        <v>16.5</v>
      </c>
      <c r="R106" s="6"/>
      <c r="S106" s="6"/>
      <c r="T106" s="150"/>
      <c r="U106" s="6"/>
      <c r="V106" s="6"/>
      <c r="W106" s="144">
        <f t="shared" si="14"/>
        <v>16.5</v>
      </c>
    </row>
    <row r="107" spans="1:24" s="52" customFormat="1" ht="102" customHeight="1" x14ac:dyDescent="0.25">
      <c r="A107" s="125" t="s">
        <v>469</v>
      </c>
      <c r="B107" s="167" t="s">
        <v>443</v>
      </c>
      <c r="C107" s="8" t="s">
        <v>372</v>
      </c>
      <c r="D107" s="8" t="s">
        <v>15</v>
      </c>
      <c r="E107" s="8" t="str">
        <f>P107</f>
        <v>1,3 МВА
6,6 км</v>
      </c>
      <c r="F107" s="12">
        <v>2025</v>
      </c>
      <c r="G107" s="12">
        <v>2028</v>
      </c>
      <c r="H107" s="5"/>
      <c r="I107" s="128"/>
      <c r="J107" s="64"/>
      <c r="K107" s="8" t="s">
        <v>299</v>
      </c>
      <c r="L107" s="8"/>
      <c r="M107" s="8" t="s">
        <v>231</v>
      </c>
      <c r="N107" s="8" t="s">
        <v>231</v>
      </c>
      <c r="O107" s="8"/>
      <c r="P107" s="8" t="s">
        <v>395</v>
      </c>
      <c r="Q107" s="185"/>
      <c r="R107" s="6">
        <v>19.265000000000001</v>
      </c>
      <c r="S107" s="6"/>
      <c r="T107" s="6">
        <v>5.9166862295436013</v>
      </c>
      <c r="U107" s="6">
        <v>6.1651870511844331</v>
      </c>
      <c r="V107" s="6"/>
      <c r="W107" s="144">
        <f t="shared" si="14"/>
        <v>31.346873280728033</v>
      </c>
    </row>
    <row r="108" spans="1:24" s="52" customFormat="1" ht="67.5" customHeight="1" x14ac:dyDescent="0.25">
      <c r="A108" s="125" t="s">
        <v>470</v>
      </c>
      <c r="B108" s="130" t="s">
        <v>444</v>
      </c>
      <c r="C108" s="8" t="s">
        <v>373</v>
      </c>
      <c r="D108" s="8" t="s">
        <v>15</v>
      </c>
      <c r="E108" s="8" t="str">
        <f t="shared" ref="E108:E109" si="18">P108</f>
        <v>0,4 МВА 
1,1 км</v>
      </c>
      <c r="F108" s="12">
        <v>2026</v>
      </c>
      <c r="G108" s="12">
        <v>2026</v>
      </c>
      <c r="H108" s="5"/>
      <c r="I108" s="128"/>
      <c r="J108" s="64"/>
      <c r="K108" s="8"/>
      <c r="L108" s="8" t="s">
        <v>231</v>
      </c>
      <c r="M108" s="8"/>
      <c r="N108" s="8"/>
      <c r="O108" s="8"/>
      <c r="P108" s="8" t="s">
        <v>231</v>
      </c>
      <c r="Q108" s="185"/>
      <c r="R108" s="6"/>
      <c r="S108" s="6">
        <v>5.6782017558000009</v>
      </c>
      <c r="T108" s="6"/>
      <c r="U108" s="6"/>
      <c r="V108" s="6"/>
      <c r="W108" s="144">
        <f t="shared" si="14"/>
        <v>5.6782017558000009</v>
      </c>
    </row>
    <row r="109" spans="1:24" s="52" customFormat="1" ht="64.5" customHeight="1" x14ac:dyDescent="0.25">
      <c r="A109" s="125" t="s">
        <v>471</v>
      </c>
      <c r="B109" s="130" t="s">
        <v>445</v>
      </c>
      <c r="C109" s="8" t="s">
        <v>374</v>
      </c>
      <c r="D109" s="8" t="s">
        <v>15</v>
      </c>
      <c r="E109" s="8" t="str">
        <f t="shared" si="18"/>
        <v>0,4 МВА 
1,1 км</v>
      </c>
      <c r="F109" s="12">
        <v>2029</v>
      </c>
      <c r="G109" s="12">
        <v>2029</v>
      </c>
      <c r="H109" s="5"/>
      <c r="I109" s="128"/>
      <c r="J109" s="64"/>
      <c r="K109" s="8"/>
      <c r="L109" s="8"/>
      <c r="M109" s="8"/>
      <c r="N109" s="8"/>
      <c r="O109" s="8" t="s">
        <v>231</v>
      </c>
      <c r="P109" s="8" t="s">
        <v>231</v>
      </c>
      <c r="Q109" s="185"/>
      <c r="R109" s="6"/>
      <c r="S109" s="6"/>
      <c r="T109" s="6"/>
      <c r="U109" s="6"/>
      <c r="V109" s="6">
        <v>6.4241249073341793</v>
      </c>
      <c r="W109" s="144">
        <f t="shared" si="14"/>
        <v>6.4241249073341793</v>
      </c>
    </row>
    <row r="110" spans="1:24" ht="77.25" customHeight="1" x14ac:dyDescent="0.25">
      <c r="A110" s="125" t="s">
        <v>472</v>
      </c>
      <c r="B110" s="9" t="s">
        <v>549</v>
      </c>
      <c r="C110" s="8" t="s">
        <v>278</v>
      </c>
      <c r="D110" s="8" t="s">
        <v>15</v>
      </c>
      <c r="E110" s="8" t="str">
        <f>P110</f>
        <v>1,68 МВА
1,71 км
КРУН-6кВ</v>
      </c>
      <c r="F110" s="8">
        <v>2024</v>
      </c>
      <c r="G110" s="8">
        <v>2024</v>
      </c>
      <c r="H110" s="5"/>
      <c r="I110" s="128"/>
      <c r="J110" s="8" t="s">
        <v>547</v>
      </c>
      <c r="K110" s="8"/>
      <c r="L110" s="8"/>
      <c r="M110" s="8"/>
      <c r="N110" s="8"/>
      <c r="O110" s="8"/>
      <c r="P110" s="8" t="s">
        <v>547</v>
      </c>
      <c r="Q110" s="6">
        <v>14.708377159999998</v>
      </c>
      <c r="R110" s="6"/>
      <c r="S110" s="6"/>
      <c r="T110" s="6"/>
      <c r="U110" s="6"/>
      <c r="V110" s="6"/>
      <c r="W110" s="144">
        <f t="shared" si="14"/>
        <v>14.708377159999998</v>
      </c>
    </row>
    <row r="111" spans="1:24" ht="77.25" customHeight="1" x14ac:dyDescent="0.25">
      <c r="A111" s="125" t="s">
        <v>473</v>
      </c>
      <c r="B111" s="9" t="s">
        <v>550</v>
      </c>
      <c r="C111" s="8" t="s">
        <v>279</v>
      </c>
      <c r="D111" s="8" t="s">
        <v>15</v>
      </c>
      <c r="E111" s="8" t="str">
        <f t="shared" si="15"/>
        <v>7,84 МВА 
16,8 км</v>
      </c>
      <c r="F111" s="12">
        <v>2025</v>
      </c>
      <c r="G111" s="12">
        <v>2029</v>
      </c>
      <c r="H111" s="5"/>
      <c r="I111" s="128"/>
      <c r="J111" s="63"/>
      <c r="K111" s="8" t="s">
        <v>300</v>
      </c>
      <c r="L111" s="8" t="s">
        <v>233</v>
      </c>
      <c r="M111" s="8" t="s">
        <v>217</v>
      </c>
      <c r="N111" s="8" t="s">
        <v>217</v>
      </c>
      <c r="O111" s="8" t="s">
        <v>217</v>
      </c>
      <c r="P111" s="8" t="s">
        <v>305</v>
      </c>
      <c r="Q111" s="187"/>
      <c r="R111" s="6">
        <v>41.486764839999999</v>
      </c>
      <c r="S111" s="6">
        <v>25.300257867599999</v>
      </c>
      <c r="T111" s="150">
        <v>26.3628686980392</v>
      </c>
      <c r="U111" s="150">
        <v>27.470109183356847</v>
      </c>
      <c r="V111" s="150">
        <v>28.623853769057835</v>
      </c>
      <c r="W111" s="144">
        <f t="shared" si="14"/>
        <v>149.24385435805388</v>
      </c>
    </row>
    <row r="112" spans="1:24" ht="105.75" customHeight="1" x14ac:dyDescent="0.25">
      <c r="A112" s="125" t="s">
        <v>474</v>
      </c>
      <c r="B112" s="9" t="s">
        <v>288</v>
      </c>
      <c r="C112" s="8" t="s">
        <v>280</v>
      </c>
      <c r="D112" s="8" t="s">
        <v>194</v>
      </c>
      <c r="E112" s="8" t="s">
        <v>188</v>
      </c>
      <c r="F112" s="8">
        <v>2019</v>
      </c>
      <c r="G112" s="8">
        <v>2031</v>
      </c>
      <c r="H112" s="5"/>
      <c r="I112" s="134"/>
      <c r="J112" s="63"/>
      <c r="K112" s="8"/>
      <c r="L112" s="8"/>
      <c r="M112" s="8"/>
      <c r="N112" s="8"/>
      <c r="O112" s="8"/>
      <c r="P112" s="8"/>
      <c r="Q112" s="6"/>
      <c r="R112" s="6"/>
      <c r="S112" s="6"/>
      <c r="T112" s="6"/>
      <c r="U112" s="6">
        <v>63.794596200000001</v>
      </c>
      <c r="V112" s="6">
        <v>180.47067557480699</v>
      </c>
      <c r="W112" s="144">
        <f t="shared" si="14"/>
        <v>244.26527177480699</v>
      </c>
    </row>
    <row r="113" spans="1:23" ht="83.25" customHeight="1" x14ac:dyDescent="0.25">
      <c r="A113" s="125" t="s">
        <v>475</v>
      </c>
      <c r="B113" s="9" t="s">
        <v>98</v>
      </c>
      <c r="C113" s="168" t="s">
        <v>173</v>
      </c>
      <c r="D113" s="8"/>
      <c r="E113" s="8" t="s">
        <v>160</v>
      </c>
      <c r="F113" s="8"/>
      <c r="G113" s="8"/>
      <c r="H113" s="5"/>
      <c r="I113" s="134"/>
      <c r="J113" s="63"/>
      <c r="K113" s="8"/>
      <c r="L113" s="8"/>
      <c r="M113" s="8"/>
      <c r="N113" s="8"/>
      <c r="O113" s="8"/>
      <c r="P113" s="8"/>
      <c r="Q113" s="6">
        <v>49.421999999999997</v>
      </c>
      <c r="R113" s="6"/>
      <c r="S113" s="6"/>
      <c r="T113" s="6"/>
      <c r="U113" s="6"/>
      <c r="V113" s="6"/>
      <c r="W113" s="144">
        <f t="shared" si="14"/>
        <v>49.421999999999997</v>
      </c>
    </row>
    <row r="114" spans="1:23" ht="73.5" customHeight="1" x14ac:dyDescent="0.25">
      <c r="A114" s="125" t="s">
        <v>476</v>
      </c>
      <c r="B114" s="9" t="s">
        <v>551</v>
      </c>
      <c r="C114" s="8" t="s">
        <v>281</v>
      </c>
      <c r="D114" s="8" t="s">
        <v>15</v>
      </c>
      <c r="E114" s="8" t="str">
        <f>P114</f>
        <v>3,4 км</v>
      </c>
      <c r="F114" s="8">
        <v>2024</v>
      </c>
      <c r="G114" s="8">
        <v>2024</v>
      </c>
      <c r="H114" s="5"/>
      <c r="I114" s="134"/>
      <c r="J114" s="8" t="s">
        <v>192</v>
      </c>
      <c r="K114" s="8"/>
      <c r="L114" s="8"/>
      <c r="M114" s="8"/>
      <c r="N114" s="8"/>
      <c r="O114" s="8"/>
      <c r="P114" s="8" t="s">
        <v>192</v>
      </c>
      <c r="Q114" s="6">
        <v>11.8</v>
      </c>
      <c r="R114" s="6"/>
      <c r="S114" s="6"/>
      <c r="T114" s="6"/>
      <c r="U114" s="6"/>
      <c r="V114" s="6"/>
      <c r="W114" s="144">
        <f t="shared" si="14"/>
        <v>11.8</v>
      </c>
    </row>
    <row r="115" spans="1:23" s="52" customFormat="1" ht="68.25" customHeight="1" x14ac:dyDescent="0.25">
      <c r="A115" s="125" t="s">
        <v>477</v>
      </c>
      <c r="B115" s="166" t="s">
        <v>446</v>
      </c>
      <c r="C115" s="8" t="s">
        <v>375</v>
      </c>
      <c r="D115" s="8" t="s">
        <v>15</v>
      </c>
      <c r="E115" s="8" t="str">
        <f>P115</f>
        <v>0,4 МВА
1,4 км</v>
      </c>
      <c r="F115" s="12">
        <v>2025</v>
      </c>
      <c r="G115" s="12">
        <v>2029</v>
      </c>
      <c r="H115" s="5"/>
      <c r="I115" s="128"/>
      <c r="J115" s="63"/>
      <c r="K115" s="8" t="s">
        <v>159</v>
      </c>
      <c r="L115" s="8"/>
      <c r="M115" s="8"/>
      <c r="N115" s="8"/>
      <c r="O115" s="8" t="s">
        <v>231</v>
      </c>
      <c r="P115" s="8" t="s">
        <v>396</v>
      </c>
      <c r="Q115" s="185"/>
      <c r="R115" s="6">
        <v>1.4630000000000001</v>
      </c>
      <c r="S115" s="6"/>
      <c r="T115" s="6"/>
      <c r="U115" s="6"/>
      <c r="V115" s="6">
        <v>6.4241249073341793</v>
      </c>
      <c r="W115" s="144">
        <f t="shared" si="14"/>
        <v>7.8871249073341794</v>
      </c>
    </row>
    <row r="116" spans="1:23" s="52" customFormat="1" ht="75" customHeight="1" x14ac:dyDescent="0.25">
      <c r="A116" s="125" t="s">
        <v>478</v>
      </c>
      <c r="B116" s="166" t="s">
        <v>447</v>
      </c>
      <c r="C116" s="8" t="s">
        <v>376</v>
      </c>
      <c r="D116" s="8" t="s">
        <v>15</v>
      </c>
      <c r="E116" s="8" t="str">
        <f t="shared" ref="E116:E118" si="19">P116</f>
        <v>0,713 МВА
1,1 км</v>
      </c>
      <c r="F116" s="12">
        <v>2025</v>
      </c>
      <c r="G116" s="12">
        <v>2027</v>
      </c>
      <c r="H116" s="5"/>
      <c r="I116" s="128"/>
      <c r="J116" s="63"/>
      <c r="K116" s="8" t="s">
        <v>324</v>
      </c>
      <c r="L116" s="8"/>
      <c r="M116" s="8" t="s">
        <v>231</v>
      </c>
      <c r="N116" s="8"/>
      <c r="O116" s="8"/>
      <c r="P116" s="8" t="s">
        <v>397</v>
      </c>
      <c r="Q116" s="185"/>
      <c r="R116" s="6">
        <v>0.47</v>
      </c>
      <c r="S116" s="6"/>
      <c r="T116" s="6">
        <v>5.9166862295436013</v>
      </c>
      <c r="U116" s="6"/>
      <c r="V116" s="6"/>
      <c r="W116" s="144">
        <f t="shared" si="14"/>
        <v>6.3866862295436011</v>
      </c>
    </row>
    <row r="117" spans="1:23" ht="67.5" customHeight="1" x14ac:dyDescent="0.25">
      <c r="A117" s="125" t="s">
        <v>479</v>
      </c>
      <c r="B117" s="166" t="s">
        <v>448</v>
      </c>
      <c r="C117" s="8" t="s">
        <v>377</v>
      </c>
      <c r="D117" s="8" t="s">
        <v>15</v>
      </c>
      <c r="E117" s="8" t="str">
        <f t="shared" si="19"/>
        <v>0,4 МВА 
1,1 км</v>
      </c>
      <c r="F117" s="12">
        <v>2026</v>
      </c>
      <c r="G117" s="12">
        <v>2026</v>
      </c>
      <c r="H117" s="5"/>
      <c r="I117" s="128"/>
      <c r="J117" s="63"/>
      <c r="K117" s="8"/>
      <c r="L117" s="8" t="s">
        <v>231</v>
      </c>
      <c r="M117" s="8"/>
      <c r="N117" s="8"/>
      <c r="O117" s="8"/>
      <c r="P117" s="8" t="s">
        <v>231</v>
      </c>
      <c r="Q117" s="185"/>
      <c r="R117" s="6"/>
      <c r="S117" s="6">
        <v>5.6782017558000009</v>
      </c>
      <c r="T117" s="6"/>
      <c r="U117" s="6"/>
      <c r="V117" s="6"/>
      <c r="W117" s="144">
        <f t="shared" si="14"/>
        <v>5.6782017558000009</v>
      </c>
    </row>
    <row r="118" spans="1:23" ht="67.5" customHeight="1" x14ac:dyDescent="0.25">
      <c r="A118" s="125" t="s">
        <v>480</v>
      </c>
      <c r="B118" s="166" t="s">
        <v>449</v>
      </c>
      <c r="C118" s="8" t="s">
        <v>378</v>
      </c>
      <c r="D118" s="8" t="s">
        <v>15</v>
      </c>
      <c r="E118" s="8" t="str">
        <f t="shared" si="19"/>
        <v>0,4 МВА 
1,1 км</v>
      </c>
      <c r="F118" s="12">
        <v>2028</v>
      </c>
      <c r="G118" s="12">
        <v>2028</v>
      </c>
      <c r="H118" s="5"/>
      <c r="I118" s="128"/>
      <c r="J118" s="63"/>
      <c r="K118" s="8"/>
      <c r="L118" s="8"/>
      <c r="M118" s="8"/>
      <c r="N118" s="8" t="s">
        <v>231</v>
      </c>
      <c r="O118" s="8"/>
      <c r="P118" s="8" t="s">
        <v>231</v>
      </c>
      <c r="Q118" s="185"/>
      <c r="R118" s="6"/>
      <c r="S118" s="6"/>
      <c r="T118" s="6"/>
      <c r="U118" s="6">
        <v>6.1651870511844331</v>
      </c>
      <c r="V118" s="6"/>
      <c r="W118" s="144">
        <f t="shared" si="14"/>
        <v>6.1651870511844331</v>
      </c>
    </row>
    <row r="119" spans="1:23" ht="65.25" customHeight="1" x14ac:dyDescent="0.25">
      <c r="A119" s="125" t="s">
        <v>481</v>
      </c>
      <c r="B119" s="9" t="s">
        <v>553</v>
      </c>
      <c r="C119" s="8" t="s">
        <v>282</v>
      </c>
      <c r="D119" s="8" t="s">
        <v>15</v>
      </c>
      <c r="E119" s="8" t="str">
        <f>P119</f>
        <v>0,1 км</v>
      </c>
      <c r="F119" s="8">
        <v>2024</v>
      </c>
      <c r="G119" s="8">
        <v>2024</v>
      </c>
      <c r="H119" s="5"/>
      <c r="I119" s="134"/>
      <c r="J119" s="8" t="s">
        <v>158</v>
      </c>
      <c r="K119" s="8"/>
      <c r="L119" s="8"/>
      <c r="M119" s="8"/>
      <c r="N119" s="8"/>
      <c r="O119" s="8"/>
      <c r="P119" s="8" t="s">
        <v>158</v>
      </c>
      <c r="Q119" s="6">
        <v>0.39</v>
      </c>
      <c r="R119" s="6"/>
      <c r="S119" s="6"/>
      <c r="T119" s="6"/>
      <c r="U119" s="6"/>
      <c r="V119" s="6"/>
      <c r="W119" s="144">
        <f t="shared" si="14"/>
        <v>0.39</v>
      </c>
    </row>
    <row r="120" spans="1:23" s="52" customFormat="1" ht="56.25" customHeight="1" x14ac:dyDescent="0.25">
      <c r="A120" s="125" t="s">
        <v>482</v>
      </c>
      <c r="B120" s="169" t="s">
        <v>401</v>
      </c>
      <c r="C120" s="8" t="s">
        <v>379</v>
      </c>
      <c r="D120" s="8" t="s">
        <v>15</v>
      </c>
      <c r="E120" s="8" t="str">
        <f>P120</f>
        <v>0,4 МВА 
0,83 км</v>
      </c>
      <c r="F120" s="12">
        <v>2026</v>
      </c>
      <c r="G120" s="12">
        <v>2029</v>
      </c>
      <c r="H120" s="5"/>
      <c r="I120" s="128"/>
      <c r="J120" s="63"/>
      <c r="K120" s="8"/>
      <c r="L120" s="8" t="s">
        <v>237</v>
      </c>
      <c r="M120" s="8" t="s">
        <v>153</v>
      </c>
      <c r="N120" s="8"/>
      <c r="O120" s="8" t="s">
        <v>459</v>
      </c>
      <c r="P120" s="8" t="s">
        <v>399</v>
      </c>
      <c r="Q120" s="6"/>
      <c r="R120" s="6"/>
      <c r="S120" s="6">
        <v>2.5</v>
      </c>
      <c r="T120" s="6">
        <v>1.8</v>
      </c>
      <c r="U120" s="6"/>
      <c r="V120" s="6">
        <v>2.8</v>
      </c>
      <c r="W120" s="144">
        <f t="shared" si="14"/>
        <v>7.1</v>
      </c>
    </row>
    <row r="121" spans="1:23" s="52" customFormat="1" ht="51" customHeight="1" x14ac:dyDescent="0.25">
      <c r="A121" s="125" t="s">
        <v>483</v>
      </c>
      <c r="B121" s="130" t="s">
        <v>400</v>
      </c>
      <c r="C121" s="8" t="s">
        <v>380</v>
      </c>
      <c r="D121" s="8" t="s">
        <v>15</v>
      </c>
      <c r="E121" s="8" t="str">
        <f>P121</f>
        <v>0,16 МВА</v>
      </c>
      <c r="F121" s="12">
        <v>2028</v>
      </c>
      <c r="G121" s="12">
        <v>2028</v>
      </c>
      <c r="H121" s="5"/>
      <c r="I121" s="128"/>
      <c r="J121" s="63"/>
      <c r="K121" s="8"/>
      <c r="L121" s="8"/>
      <c r="M121" s="8"/>
      <c r="N121" s="8" t="s">
        <v>195</v>
      </c>
      <c r="O121" s="8"/>
      <c r="P121" s="8" t="s">
        <v>195</v>
      </c>
      <c r="Q121" s="6"/>
      <c r="R121" s="6"/>
      <c r="S121" s="6"/>
      <c r="T121" s="6"/>
      <c r="U121" s="6">
        <v>1.2</v>
      </c>
      <c r="V121" s="6"/>
      <c r="W121" s="144">
        <f t="shared" si="14"/>
        <v>1.2</v>
      </c>
    </row>
    <row r="122" spans="1:23" ht="85.5" customHeight="1" x14ac:dyDescent="0.25">
      <c r="A122" s="125" t="s">
        <v>484</v>
      </c>
      <c r="B122" s="130" t="s">
        <v>193</v>
      </c>
      <c r="C122" s="168" t="s">
        <v>176</v>
      </c>
      <c r="D122" s="8" t="s">
        <v>15</v>
      </c>
      <c r="E122" s="8" t="str">
        <f>P122</f>
        <v>пункт - 2шт</v>
      </c>
      <c r="F122" s="8">
        <v>2023</v>
      </c>
      <c r="G122" s="8">
        <v>2025</v>
      </c>
      <c r="H122" s="5"/>
      <c r="I122" s="134"/>
      <c r="J122" s="63" t="s">
        <v>190</v>
      </c>
      <c r="K122" s="8" t="s">
        <v>552</v>
      </c>
      <c r="L122" s="8"/>
      <c r="M122" s="8"/>
      <c r="N122" s="8"/>
      <c r="O122" s="8"/>
      <c r="P122" s="8" t="str">
        <f>K122</f>
        <v>пункт - 2шт</v>
      </c>
      <c r="Q122" s="6">
        <v>1.3080320000000001</v>
      </c>
      <c r="R122" s="6">
        <v>158.00823300000002</v>
      </c>
      <c r="S122" s="6"/>
      <c r="T122" s="6"/>
      <c r="U122" s="6"/>
      <c r="V122" s="6"/>
      <c r="W122" s="144">
        <f t="shared" si="14"/>
        <v>159.31626500000002</v>
      </c>
    </row>
    <row r="123" spans="1:23" ht="18.75" x14ac:dyDescent="0.25">
      <c r="A123" s="170" t="s">
        <v>49</v>
      </c>
      <c r="B123" s="25" t="s">
        <v>50</v>
      </c>
      <c r="C123" s="25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6"/>
      <c r="R123" s="6"/>
      <c r="S123" s="6"/>
      <c r="T123" s="6"/>
      <c r="U123" s="6"/>
      <c r="V123" s="6"/>
      <c r="W123" s="171"/>
    </row>
    <row r="124" spans="1:23" ht="18.75" x14ac:dyDescent="0.25">
      <c r="A124" s="62" t="s">
        <v>25</v>
      </c>
      <c r="B124" s="9" t="s">
        <v>23</v>
      </c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6"/>
      <c r="R124" s="6"/>
      <c r="S124" s="6"/>
      <c r="T124" s="6"/>
      <c r="U124" s="6"/>
      <c r="V124" s="6"/>
      <c r="W124" s="171"/>
    </row>
    <row r="125" spans="1:23" ht="18.75" x14ac:dyDescent="0.25">
      <c r="A125" s="62"/>
      <c r="B125" s="9" t="s">
        <v>51</v>
      </c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6"/>
      <c r="R125" s="6"/>
      <c r="S125" s="6"/>
      <c r="T125" s="6"/>
      <c r="U125" s="6"/>
      <c r="V125" s="6"/>
      <c r="W125" s="171"/>
    </row>
    <row r="126" spans="1:23" ht="18.75" x14ac:dyDescent="0.25">
      <c r="A126" s="62" t="s">
        <v>26</v>
      </c>
      <c r="B126" s="9" t="s">
        <v>24</v>
      </c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6"/>
      <c r="R126" s="6"/>
      <c r="S126" s="6"/>
      <c r="T126" s="6"/>
      <c r="U126" s="6"/>
      <c r="V126" s="6"/>
      <c r="W126" s="171"/>
    </row>
    <row r="127" spans="1:23" ht="18.75" x14ac:dyDescent="0.25">
      <c r="A127" s="62"/>
      <c r="B127" s="9" t="s">
        <v>51</v>
      </c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6"/>
      <c r="R127" s="5"/>
      <c r="S127" s="5"/>
      <c r="T127" s="5"/>
      <c r="U127" s="5"/>
      <c r="V127" s="5"/>
      <c r="W127" s="171"/>
    </row>
    <row r="128" spans="1:23" ht="18.75" x14ac:dyDescent="0.25">
      <c r="A128" s="125" t="s">
        <v>20</v>
      </c>
      <c r="B128" s="9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6"/>
      <c r="R128" s="5"/>
      <c r="S128" s="5"/>
      <c r="T128" s="5"/>
      <c r="U128" s="5"/>
      <c r="V128" s="5"/>
      <c r="W128" s="171"/>
    </row>
    <row r="129" spans="1:23" ht="18.75" x14ac:dyDescent="0.25">
      <c r="A129" s="202" t="s">
        <v>52</v>
      </c>
      <c r="B129" s="203"/>
      <c r="C129" s="2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6"/>
      <c r="R129" s="5"/>
      <c r="S129" s="5"/>
      <c r="T129" s="5"/>
      <c r="U129" s="5"/>
      <c r="V129" s="5"/>
      <c r="W129" s="171"/>
    </row>
    <row r="130" spans="1:23" ht="18.75" hidden="1" customHeight="1" x14ac:dyDescent="0.25">
      <c r="A130" s="62"/>
      <c r="B130" s="25" t="s">
        <v>53</v>
      </c>
      <c r="C130" s="25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6"/>
      <c r="R130" s="5"/>
      <c r="S130" s="5"/>
      <c r="T130" s="5"/>
      <c r="U130" s="5"/>
      <c r="V130" s="5"/>
      <c r="W130" s="171"/>
    </row>
    <row r="131" spans="1:23" ht="18.75" x14ac:dyDescent="0.25">
      <c r="A131" s="62"/>
      <c r="B131" s="25" t="s">
        <v>53</v>
      </c>
      <c r="C131" s="25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6"/>
      <c r="R131" s="19"/>
      <c r="S131" s="19"/>
      <c r="T131" s="19"/>
      <c r="U131" s="19"/>
      <c r="V131" s="15"/>
      <c r="W131" s="172"/>
    </row>
    <row r="132" spans="1:23" ht="19.5" thickBot="1" x14ac:dyDescent="0.3">
      <c r="A132" s="157" t="s">
        <v>20</v>
      </c>
      <c r="B132" s="158"/>
      <c r="C132" s="158"/>
      <c r="D132" s="158"/>
      <c r="E132" s="158"/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9"/>
      <c r="S132" s="159"/>
      <c r="T132" s="159"/>
      <c r="U132" s="159"/>
      <c r="V132" s="159"/>
      <c r="W132" s="173"/>
    </row>
    <row r="133" spans="1:23" x14ac:dyDescent="0.25">
      <c r="A133" s="174"/>
      <c r="B133" s="20"/>
      <c r="C133" s="175"/>
      <c r="D133" s="20"/>
      <c r="E133" s="20"/>
      <c r="F133" s="20"/>
      <c r="G133" s="16"/>
      <c r="H133" s="16"/>
      <c r="I133" s="16"/>
      <c r="J133" s="16"/>
      <c r="K133" s="16"/>
      <c r="L133" s="16"/>
      <c r="M133" s="16"/>
      <c r="N133" s="16"/>
      <c r="O133" s="16"/>
      <c r="P133" s="176"/>
      <c r="Q133" s="176"/>
      <c r="R133" s="176"/>
      <c r="S133" s="176"/>
      <c r="T133" s="176"/>
      <c r="U133" s="177"/>
      <c r="V133" s="16"/>
      <c r="W133" s="16"/>
    </row>
    <row r="134" spans="1:23" ht="23.25" x14ac:dyDescent="0.35">
      <c r="A134" s="178" t="s">
        <v>55</v>
      </c>
      <c r="B134" s="21" t="s">
        <v>54</v>
      </c>
      <c r="C134" s="179"/>
      <c r="D134" s="21"/>
      <c r="E134" s="21"/>
      <c r="F134" s="21"/>
      <c r="P134" s="22"/>
      <c r="Q134" s="22"/>
      <c r="R134" s="22"/>
      <c r="S134" s="22"/>
      <c r="T134" s="22"/>
      <c r="U134" s="23"/>
    </row>
    <row r="135" spans="1:23" ht="15.75" x14ac:dyDescent="0.25">
      <c r="A135" s="178" t="s">
        <v>56</v>
      </c>
      <c r="B135" s="21" t="s">
        <v>58</v>
      </c>
      <c r="C135" s="179"/>
      <c r="D135" s="21"/>
      <c r="E135" s="21"/>
      <c r="F135" s="21"/>
    </row>
    <row r="136" spans="1:23" ht="15.75" x14ac:dyDescent="0.25">
      <c r="A136" s="26" t="s">
        <v>57</v>
      </c>
      <c r="B136" s="21" t="s">
        <v>59</v>
      </c>
      <c r="C136" s="179"/>
      <c r="D136" s="21"/>
      <c r="E136" s="21"/>
      <c r="F136" s="21"/>
    </row>
    <row r="137" spans="1:23" ht="15.75" x14ac:dyDescent="0.25">
      <c r="A137" s="26" t="s">
        <v>61</v>
      </c>
      <c r="B137" s="21" t="s">
        <v>60</v>
      </c>
      <c r="C137" s="179"/>
      <c r="D137" s="21"/>
      <c r="E137" s="21"/>
      <c r="F137" s="21"/>
    </row>
    <row r="138" spans="1:23" ht="15.75" x14ac:dyDescent="0.25">
      <c r="B138" s="21"/>
      <c r="C138" s="179"/>
      <c r="D138" s="21"/>
      <c r="E138" s="21"/>
      <c r="F138" s="21"/>
    </row>
    <row r="139" spans="1:23" ht="15.75" x14ac:dyDescent="0.25">
      <c r="B139" s="21" t="s">
        <v>152</v>
      </c>
      <c r="C139" s="179"/>
      <c r="D139" s="21"/>
      <c r="E139" s="21"/>
      <c r="F139" s="21"/>
    </row>
  </sheetData>
  <mergeCells count="22">
    <mergeCell ref="U6:W6"/>
    <mergeCell ref="U1:W1"/>
    <mergeCell ref="U2:W2"/>
    <mergeCell ref="U3:W3"/>
    <mergeCell ref="U4:W4"/>
    <mergeCell ref="U5:W5"/>
    <mergeCell ref="A129:B129"/>
    <mergeCell ref="H13:H14"/>
    <mergeCell ref="I13:I14"/>
    <mergeCell ref="C13:C14"/>
    <mergeCell ref="U7:W7"/>
    <mergeCell ref="P8:W8"/>
    <mergeCell ref="A10:V10"/>
    <mergeCell ref="A11:V11"/>
    <mergeCell ref="A13:A14"/>
    <mergeCell ref="B13:B14"/>
    <mergeCell ref="D13:D14"/>
    <mergeCell ref="E13:E14"/>
    <mergeCell ref="F13:F14"/>
    <mergeCell ref="G13:G14"/>
    <mergeCell ref="J13:P13"/>
    <mergeCell ref="Q13:W13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9" scale="35" fitToHeight="0" orientation="landscape" verticalDpi="180" r:id="rId1"/>
  <rowBreaks count="1" manualBreakCount="1">
    <brk id="29" max="2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AC125"/>
  <sheetViews>
    <sheetView tabSelected="1" view="pageBreakPreview" topLeftCell="A88" zoomScale="60" zoomScaleNormal="60" workbookViewId="0">
      <selection activeCell="N96" sqref="N96"/>
    </sheetView>
  </sheetViews>
  <sheetFormatPr defaultRowHeight="15.75" x14ac:dyDescent="0.25"/>
  <cols>
    <col min="1" max="1" width="10.42578125" style="26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92" customWidth="1"/>
    <col min="6" max="6" width="15.7109375" style="92" customWidth="1"/>
    <col min="7" max="7" width="10.85546875" style="92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21" customWidth="1"/>
    <col min="25" max="25" width="10" style="21" customWidth="1"/>
    <col min="26" max="26" width="10.85546875" style="21" customWidth="1"/>
    <col min="27" max="27" width="12.42578125" style="21" customWidth="1"/>
  </cols>
  <sheetData>
    <row r="1" spans="1:27" ht="51" customHeight="1" x14ac:dyDescent="0.25">
      <c r="X1" s="216" t="s">
        <v>99</v>
      </c>
      <c r="Y1" s="216"/>
      <c r="Z1" s="216"/>
      <c r="AA1" s="216"/>
    </row>
    <row r="2" spans="1:27" ht="18.75" x14ac:dyDescent="0.3">
      <c r="X2" s="217" t="s">
        <v>11</v>
      </c>
      <c r="Y2" s="217"/>
      <c r="Z2" s="217"/>
      <c r="AA2" s="4"/>
    </row>
    <row r="3" spans="1:27" ht="18.75" x14ac:dyDescent="0.3">
      <c r="X3" s="217" t="s">
        <v>166</v>
      </c>
      <c r="Y3" s="217"/>
      <c r="Z3" s="217"/>
      <c r="AA3"/>
    </row>
    <row r="4" spans="1:27" ht="18.75" customHeight="1" x14ac:dyDescent="0.25">
      <c r="X4" s="218" t="s">
        <v>82</v>
      </c>
      <c r="Y4" s="218"/>
      <c r="Z4" s="218"/>
      <c r="AA4"/>
    </row>
    <row r="5" spans="1:27" ht="18.75" x14ac:dyDescent="0.25">
      <c r="X5" s="233" t="s">
        <v>167</v>
      </c>
      <c r="Y5" s="233"/>
      <c r="Z5" s="233"/>
      <c r="AA5" s="233"/>
    </row>
    <row r="6" spans="1:27" ht="18.75" x14ac:dyDescent="0.3">
      <c r="X6" s="46"/>
      <c r="Y6" s="47"/>
      <c r="Z6" s="47"/>
      <c r="AA6" s="47"/>
    </row>
    <row r="7" spans="1:27" ht="18.75" x14ac:dyDescent="0.25">
      <c r="X7" s="4"/>
      <c r="Y7" s="232" t="s">
        <v>12</v>
      </c>
      <c r="Z7" s="232"/>
      <c r="AA7" s="232"/>
    </row>
    <row r="8" spans="1:27" ht="18.75" x14ac:dyDescent="0.3">
      <c r="V8" s="20"/>
      <c r="W8" s="20"/>
      <c r="X8" s="227" t="s">
        <v>180</v>
      </c>
      <c r="Y8" s="227"/>
      <c r="Z8" s="227"/>
      <c r="AA8" s="227"/>
    </row>
    <row r="9" spans="1:27" ht="18.75" x14ac:dyDescent="0.3">
      <c r="X9" s="4"/>
      <c r="Y9" s="17"/>
      <c r="Z9" s="17"/>
      <c r="AA9" s="39" t="s">
        <v>13</v>
      </c>
    </row>
    <row r="10" spans="1:27" ht="22.5" x14ac:dyDescent="0.25">
      <c r="A10" s="208" t="s">
        <v>94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</row>
    <row r="11" spans="1:27" ht="22.5" x14ac:dyDescent="0.25">
      <c r="A11" s="208" t="s">
        <v>295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</row>
    <row r="12" spans="1:27" x14ac:dyDescent="0.25">
      <c r="C12" s="14"/>
      <c r="D12" s="14"/>
      <c r="E12" s="95"/>
      <c r="F12" s="95"/>
      <c r="G12" s="95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7" ht="58.5" customHeight="1" x14ac:dyDescent="0.25">
      <c r="A13" s="205" t="s">
        <v>0</v>
      </c>
      <c r="B13" s="205" t="s">
        <v>100</v>
      </c>
      <c r="C13" s="205" t="s">
        <v>101</v>
      </c>
      <c r="D13" s="220" t="s">
        <v>102</v>
      </c>
      <c r="E13" s="228" t="s">
        <v>103</v>
      </c>
      <c r="F13" s="228"/>
      <c r="G13" s="228"/>
      <c r="H13" s="223" t="s">
        <v>104</v>
      </c>
      <c r="I13" s="205" t="s">
        <v>105</v>
      </c>
      <c r="J13" s="205"/>
      <c r="K13" s="205" t="s">
        <v>106</v>
      </c>
      <c r="L13" s="205"/>
      <c r="M13" s="205"/>
      <c r="N13" s="205"/>
      <c r="O13" s="220" t="s">
        <v>107</v>
      </c>
      <c r="P13" s="205" t="s">
        <v>108</v>
      </c>
      <c r="Q13" s="205" t="s">
        <v>109</v>
      </c>
      <c r="R13" s="205"/>
      <c r="S13" s="205" t="s">
        <v>110</v>
      </c>
      <c r="T13" s="205"/>
      <c r="U13" s="205" t="s">
        <v>111</v>
      </c>
      <c r="V13" s="205"/>
      <c r="W13" s="205"/>
      <c r="X13" s="205" t="s">
        <v>112</v>
      </c>
      <c r="Y13" s="205"/>
      <c r="Z13" s="205"/>
      <c r="AA13" s="205"/>
    </row>
    <row r="14" spans="1:27" ht="48.75" customHeight="1" x14ac:dyDescent="0.25">
      <c r="A14" s="205"/>
      <c r="B14" s="205"/>
      <c r="C14" s="205"/>
      <c r="D14" s="221"/>
      <c r="E14" s="229" t="s">
        <v>113</v>
      </c>
      <c r="F14" s="229" t="s">
        <v>114</v>
      </c>
      <c r="G14" s="229" t="s">
        <v>115</v>
      </c>
      <c r="H14" s="224"/>
      <c r="I14" s="205" t="s">
        <v>116</v>
      </c>
      <c r="J14" s="205" t="s">
        <v>117</v>
      </c>
      <c r="K14" s="226" t="s">
        <v>118</v>
      </c>
      <c r="L14" s="226" t="s">
        <v>119</v>
      </c>
      <c r="M14" s="223" t="s">
        <v>120</v>
      </c>
      <c r="N14" s="226" t="s">
        <v>121</v>
      </c>
      <c r="O14" s="221"/>
      <c r="P14" s="205"/>
      <c r="Q14" s="205" t="s">
        <v>122</v>
      </c>
      <c r="R14" s="220" t="s">
        <v>123</v>
      </c>
      <c r="S14" s="205" t="s">
        <v>122</v>
      </c>
      <c r="T14" s="205" t="s">
        <v>123</v>
      </c>
      <c r="U14" s="223" t="s">
        <v>124</v>
      </c>
      <c r="V14" s="223" t="s">
        <v>125</v>
      </c>
      <c r="W14" s="220" t="s">
        <v>126</v>
      </c>
      <c r="X14" s="205" t="s">
        <v>127</v>
      </c>
      <c r="Y14" s="205"/>
      <c r="Z14" s="205" t="s">
        <v>128</v>
      </c>
      <c r="AA14" s="205"/>
    </row>
    <row r="15" spans="1:27" ht="58.5" customHeight="1" x14ac:dyDescent="0.25">
      <c r="A15" s="205"/>
      <c r="B15" s="205"/>
      <c r="C15" s="205"/>
      <c r="D15" s="221"/>
      <c r="E15" s="230"/>
      <c r="F15" s="230"/>
      <c r="G15" s="230"/>
      <c r="H15" s="224"/>
      <c r="I15" s="205"/>
      <c r="J15" s="205"/>
      <c r="K15" s="226"/>
      <c r="L15" s="226"/>
      <c r="M15" s="224"/>
      <c r="N15" s="226"/>
      <c r="O15" s="221"/>
      <c r="P15" s="205"/>
      <c r="Q15" s="205"/>
      <c r="R15" s="221"/>
      <c r="S15" s="205"/>
      <c r="T15" s="205"/>
      <c r="U15" s="224"/>
      <c r="V15" s="224"/>
      <c r="W15" s="221"/>
      <c r="X15" s="205"/>
      <c r="Y15" s="205"/>
      <c r="Z15" s="205"/>
      <c r="AA15" s="205"/>
    </row>
    <row r="16" spans="1:27" ht="238.5" customHeight="1" x14ac:dyDescent="0.25">
      <c r="A16" s="205"/>
      <c r="B16" s="205"/>
      <c r="C16" s="205"/>
      <c r="D16" s="222"/>
      <c r="E16" s="231"/>
      <c r="F16" s="231"/>
      <c r="G16" s="231"/>
      <c r="H16" s="225"/>
      <c r="I16" s="205"/>
      <c r="J16" s="205"/>
      <c r="K16" s="226"/>
      <c r="L16" s="226"/>
      <c r="M16" s="225"/>
      <c r="N16" s="226"/>
      <c r="O16" s="222"/>
      <c r="P16" s="205"/>
      <c r="Q16" s="205"/>
      <c r="R16" s="222"/>
      <c r="S16" s="205"/>
      <c r="T16" s="205"/>
      <c r="U16" s="225"/>
      <c r="V16" s="225"/>
      <c r="W16" s="222"/>
      <c r="X16" s="25" t="s">
        <v>129</v>
      </c>
      <c r="Y16" s="25" t="s">
        <v>130</v>
      </c>
      <c r="Z16" s="27" t="s">
        <v>131</v>
      </c>
      <c r="AA16" s="25" t="s">
        <v>132</v>
      </c>
    </row>
    <row r="17" spans="1:27" ht="192" customHeight="1" x14ac:dyDescent="0.25">
      <c r="A17" s="65" t="s">
        <v>14</v>
      </c>
      <c r="B17" s="9" t="str">
        <f>'П.1.1-24-29 '!B19</f>
        <v>Реконструкция электрических сетей  0,4-10(6)кВ в ж/районах Центральный, Падун, Южный Падун, Гидростроитель, Энергетик, Осиновка, Чекановский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(9,64 МВА/ 2,08 км)</v>
      </c>
      <c r="C17" s="8" t="s">
        <v>133</v>
      </c>
      <c r="D17" s="8" t="s">
        <v>134</v>
      </c>
      <c r="E17" s="90">
        <v>9.64</v>
      </c>
      <c r="F17" s="91"/>
      <c r="G17" s="90">
        <v>2.08</v>
      </c>
      <c r="H17" s="79"/>
      <c r="I17" s="12">
        <f>'П.1.1-24-29 '!F19</f>
        <v>2024</v>
      </c>
      <c r="J17" s="12">
        <f>'П.1.1-24-29 '!G19</f>
        <v>2024</v>
      </c>
      <c r="K17" s="76"/>
      <c r="L17" s="76"/>
      <c r="M17" s="75"/>
      <c r="N17" s="76"/>
      <c r="O17" s="54"/>
      <c r="P17" s="25"/>
      <c r="Q17" s="7">
        <f>'П.1.1-24-29 '!W19</f>
        <v>30.56519127</v>
      </c>
      <c r="R17" s="80"/>
      <c r="S17" s="19"/>
      <c r="T17" s="25"/>
      <c r="U17" s="75"/>
      <c r="V17" s="75"/>
      <c r="W17" s="54"/>
      <c r="X17" s="25"/>
      <c r="Y17" s="25"/>
      <c r="Z17" s="27"/>
      <c r="AA17" s="25"/>
    </row>
    <row r="18" spans="1:27" ht="214.5" customHeight="1" x14ac:dyDescent="0.25">
      <c r="A18" s="65" t="s">
        <v>16</v>
      </c>
      <c r="B18" s="9" t="str">
        <f>'П.1.1-24-29 '!B20</f>
        <v>Реконструкция электрических сетей  0,4-10(6)кВ в ж/районах Центральный, Падун, Южный Падун, Гидростроитель, Сухой, Сосновый Бор, Энергетик, Порожский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(12,14 МВА/ 16,6 км)</v>
      </c>
      <c r="C18" s="8" t="s">
        <v>133</v>
      </c>
      <c r="D18" s="8" t="s">
        <v>134</v>
      </c>
      <c r="E18" s="90">
        <v>12.139999999999999</v>
      </c>
      <c r="F18" s="91"/>
      <c r="G18" s="90">
        <v>16.599999999999998</v>
      </c>
      <c r="H18" s="48"/>
      <c r="I18" s="12">
        <f>'П.1.1-24-29 '!F20</f>
        <v>2025</v>
      </c>
      <c r="J18" s="12">
        <f>'П.1.1-24-29 '!G20</f>
        <v>2029</v>
      </c>
      <c r="K18" s="12"/>
      <c r="L18" s="12"/>
      <c r="M18" s="8"/>
      <c r="N18" s="12"/>
      <c r="O18" s="12"/>
      <c r="P18" s="12"/>
      <c r="Q18" s="7">
        <f>'П.1.1-24-29 '!W20</f>
        <v>177.83172300929292</v>
      </c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 spans="1:27" ht="75.75" customHeight="1" x14ac:dyDescent="0.25">
      <c r="A19" s="65" t="s">
        <v>17</v>
      </c>
      <c r="B19" s="9" t="str">
        <f>'П.1.1-24-29 '!B21</f>
        <v>Реконструкция ПС 35/10кВ "Радищев" в поселке Радищев Нижнеилимского района.</v>
      </c>
      <c r="C19" s="8" t="s">
        <v>133</v>
      </c>
      <c r="D19" s="8" t="s">
        <v>485</v>
      </c>
      <c r="E19" s="90">
        <v>0</v>
      </c>
      <c r="F19" s="91"/>
      <c r="G19" s="90">
        <v>0</v>
      </c>
      <c r="H19" s="48"/>
      <c r="I19" s="12">
        <f>'П.1.1-24-29 '!F21</f>
        <v>0</v>
      </c>
      <c r="J19" s="12">
        <f>'П.1.1-24-29 '!G21</f>
        <v>0</v>
      </c>
      <c r="K19" s="12"/>
      <c r="L19" s="12"/>
      <c r="M19" s="8"/>
      <c r="N19" s="12"/>
      <c r="O19" s="12"/>
      <c r="P19" s="12"/>
      <c r="Q19" s="7">
        <f>'П.1.1-24-29 '!W21</f>
        <v>19</v>
      </c>
      <c r="R19" s="12"/>
      <c r="S19" s="12"/>
      <c r="T19" s="12"/>
      <c r="U19" s="12"/>
      <c r="V19" s="12"/>
      <c r="W19" s="12"/>
      <c r="X19" s="12"/>
      <c r="Y19" s="12"/>
      <c r="Z19" s="12"/>
      <c r="AA19" s="12"/>
    </row>
    <row r="20" spans="1:27" s="52" customFormat="1" ht="120.75" customHeight="1" x14ac:dyDescent="0.25">
      <c r="A20" s="65" t="s">
        <v>18</v>
      </c>
      <c r="B20" s="9" t="str">
        <f>'П.1.1-24-29 '!B22</f>
        <v>Реконструкция электрических сетей  0,4-10(6)кВ в городе Вихоревка Братского района, по ул. Пионерская, ул.Бича, ул.Щетинкина; ул. 60 лет СССР; ул.Зверева, ул.Горького (1,43 МВА/2,7км)</v>
      </c>
      <c r="C20" s="8" t="s">
        <v>133</v>
      </c>
      <c r="D20" s="8" t="s">
        <v>241</v>
      </c>
      <c r="E20" s="90">
        <v>1.4300000000000002</v>
      </c>
      <c r="F20" s="91"/>
      <c r="G20" s="90">
        <v>2.7</v>
      </c>
      <c r="H20" s="48"/>
      <c r="I20" s="12">
        <f>'П.1.1-24-29 '!F22</f>
        <v>2025</v>
      </c>
      <c r="J20" s="12">
        <f>'П.1.1-24-29 '!G22</f>
        <v>2027</v>
      </c>
      <c r="K20" s="12"/>
      <c r="L20" s="12"/>
      <c r="M20" s="8"/>
      <c r="N20" s="12"/>
      <c r="O20" s="12"/>
      <c r="P20" s="12"/>
      <c r="Q20" s="7">
        <f>'П.1.1-24-29 '!W22</f>
        <v>16.394887985343601</v>
      </c>
      <c r="R20" s="12"/>
      <c r="S20" s="12"/>
      <c r="T20" s="12"/>
      <c r="U20" s="12"/>
      <c r="V20" s="12"/>
      <c r="W20" s="12"/>
      <c r="X20" s="12"/>
      <c r="Y20" s="12"/>
      <c r="Z20" s="12"/>
      <c r="AA20" s="12"/>
    </row>
    <row r="21" spans="1:27" ht="92.25" customHeight="1" x14ac:dyDescent="0.25">
      <c r="A21" s="65" t="s">
        <v>163</v>
      </c>
      <c r="B21" s="9" t="str">
        <f>'П.1.1-24-29 '!B23</f>
        <v>Реконструкция электрических сетей  0,4-10(6)кВ в п.Речушка Нижнеилимского района, по  ул.Мира, ул.Таёжная; ул.Моложёжная (0,8 МВА/2,2км)</v>
      </c>
      <c r="C21" s="8" t="s">
        <v>133</v>
      </c>
      <c r="D21" s="8" t="s">
        <v>486</v>
      </c>
      <c r="E21" s="90">
        <v>0.8</v>
      </c>
      <c r="F21" s="91"/>
      <c r="G21" s="90">
        <v>2.2000000000000002</v>
      </c>
      <c r="H21" s="41"/>
      <c r="I21" s="12">
        <f>'П.1.1-24-29 '!F23</f>
        <v>2027</v>
      </c>
      <c r="J21" s="12">
        <f>'П.1.1-24-29 '!G23</f>
        <v>2029</v>
      </c>
      <c r="K21" s="12"/>
      <c r="L21" s="12"/>
      <c r="M21" s="8"/>
      <c r="N21" s="12"/>
      <c r="O21" s="12"/>
      <c r="P21" s="12"/>
      <c r="Q21" s="7">
        <f>'П.1.1-24-29 '!W23</f>
        <v>12.340811136877781</v>
      </c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:27" s="52" customFormat="1" ht="96" customHeight="1" x14ac:dyDescent="0.25">
      <c r="A22" s="65" t="s">
        <v>19</v>
      </c>
      <c r="B22" s="9" t="str">
        <f>'П.1.1-24-29 '!B24</f>
        <v>Реконструкция электрических сетей  0,4-10(6)кВ в п.Новая Игирма Нижнеилимского района, по ул.Пионерская (0,4 МВА/1,1км)</v>
      </c>
      <c r="C22" s="8" t="s">
        <v>133</v>
      </c>
      <c r="D22" s="8" t="s">
        <v>487</v>
      </c>
      <c r="E22" s="90">
        <v>0.4</v>
      </c>
      <c r="F22" s="91"/>
      <c r="G22" s="90">
        <v>1.1000000000000001</v>
      </c>
      <c r="H22" s="41"/>
      <c r="I22" s="12">
        <f>'П.1.1-24-29 '!F24</f>
        <v>2026</v>
      </c>
      <c r="J22" s="12">
        <f>'П.1.1-24-29 '!G24</f>
        <v>2026</v>
      </c>
      <c r="K22" s="12"/>
      <c r="L22" s="12"/>
      <c r="M22" s="8"/>
      <c r="N22" s="12"/>
      <c r="O22" s="12"/>
      <c r="P22" s="12"/>
      <c r="Q22" s="7">
        <f>'П.1.1-24-29 '!W24</f>
        <v>5.6782017558000009</v>
      </c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27" ht="80.25" customHeight="1" x14ac:dyDescent="0.25">
      <c r="A23" s="65" t="s">
        <v>162</v>
      </c>
      <c r="B23" s="9" t="str">
        <f>'П.1.1-24-29 '!B25</f>
        <v>Реконструкция электрических сетей  0,4-10(6)кВ в п.Суворовский Нижнеилимского района (0,4 МВА/1,1км)</v>
      </c>
      <c r="C23" s="8" t="s">
        <v>133</v>
      </c>
      <c r="D23" s="8" t="s">
        <v>495</v>
      </c>
      <c r="E23" s="90">
        <v>0.4</v>
      </c>
      <c r="F23" s="91"/>
      <c r="G23" s="90">
        <v>1.1000000000000001</v>
      </c>
      <c r="H23" s="41"/>
      <c r="I23" s="12">
        <f>'П.1.1-24-29 '!F25</f>
        <v>2028</v>
      </c>
      <c r="J23" s="12">
        <f>'П.1.1-24-29 '!G25</f>
        <v>2028</v>
      </c>
      <c r="K23" s="12"/>
      <c r="L23" s="12"/>
      <c r="M23" s="8"/>
      <c r="N23" s="12"/>
      <c r="O23" s="12"/>
      <c r="P23" s="12"/>
      <c r="Q23" s="7">
        <f>'П.1.1-24-29 '!W25</f>
        <v>6.1651870511844331</v>
      </c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27" ht="93" customHeight="1" x14ac:dyDescent="0.25">
      <c r="A24" s="65" t="s">
        <v>178</v>
      </c>
      <c r="B24" s="9" t="str">
        <f>'П.1.1-24-29 '!B26</f>
        <v>Реконструкция электрических сетей  0,4-10(6)кВ в п.Хребтовая Нижнеилимского района, ул.Лесная, ул.Гагарина, ул.Заречная  (0,4 МВА/1,1км)</v>
      </c>
      <c r="C24" s="8" t="s">
        <v>133</v>
      </c>
      <c r="D24" s="8" t="s">
        <v>488</v>
      </c>
      <c r="E24" s="90">
        <v>0.4</v>
      </c>
      <c r="F24" s="91"/>
      <c r="G24" s="90">
        <v>1.1000000000000001</v>
      </c>
      <c r="H24" s="41"/>
      <c r="I24" s="12">
        <f>'П.1.1-24-29 '!F26</f>
        <v>2028</v>
      </c>
      <c r="J24" s="12">
        <f>'П.1.1-24-29 '!G26</f>
        <v>2028</v>
      </c>
      <c r="K24" s="12"/>
      <c r="L24" s="12"/>
      <c r="M24" s="8"/>
      <c r="N24" s="12"/>
      <c r="O24" s="12"/>
      <c r="P24" s="12"/>
      <c r="Q24" s="7">
        <f>'П.1.1-24-29 '!W26</f>
        <v>6.1651870511844331</v>
      </c>
      <c r="R24" s="12"/>
      <c r="S24" s="7"/>
      <c r="T24" s="12"/>
      <c r="U24" s="12"/>
      <c r="V24" s="12"/>
      <c r="W24" s="12"/>
      <c r="X24" s="12"/>
      <c r="Y24" s="12"/>
      <c r="Z24" s="12"/>
      <c r="AA24" s="12"/>
    </row>
    <row r="25" spans="1:27" s="52" customFormat="1" ht="92.25" customHeight="1" x14ac:dyDescent="0.25">
      <c r="A25" s="65" t="s">
        <v>182</v>
      </c>
      <c r="B25" s="9" t="str">
        <f>'П.1.1-24-29 '!B27</f>
        <v>Реконструкция электрических сетей  0,4-10(6)кВ в п.Янгель Нижнеилимского района, ул. Первых Строителей  (0,4 МВА/1,1км)</v>
      </c>
      <c r="C25" s="8" t="s">
        <v>133</v>
      </c>
      <c r="D25" s="8" t="s">
        <v>489</v>
      </c>
      <c r="E25" s="90">
        <v>0.4</v>
      </c>
      <c r="F25" s="91"/>
      <c r="G25" s="90">
        <v>1.1000000000000001</v>
      </c>
      <c r="H25" s="41"/>
      <c r="I25" s="12">
        <f>'П.1.1-24-29 '!F27</f>
        <v>2029</v>
      </c>
      <c r="J25" s="12">
        <f>'П.1.1-24-29 '!G27</f>
        <v>2029</v>
      </c>
      <c r="K25" s="12"/>
      <c r="L25" s="12"/>
      <c r="M25" s="8"/>
      <c r="N25" s="12"/>
      <c r="O25" s="12"/>
      <c r="P25" s="12"/>
      <c r="Q25" s="7">
        <f>'П.1.1-24-29 '!W27</f>
        <v>6.4241249073341793</v>
      </c>
      <c r="R25" s="12"/>
      <c r="S25" s="12"/>
      <c r="T25" s="12"/>
      <c r="U25" s="12"/>
      <c r="V25" s="12"/>
      <c r="W25" s="12"/>
      <c r="X25" s="12"/>
      <c r="Y25" s="12"/>
      <c r="Z25" s="12"/>
      <c r="AA25" s="12"/>
    </row>
    <row r="26" spans="1:27" ht="184.5" customHeight="1" x14ac:dyDescent="0.25">
      <c r="A26" s="65" t="s">
        <v>205</v>
      </c>
      <c r="B26" s="9" t="str">
        <f>'П.1.1-24-29 '!B28</f>
        <v>Реконструкция электрических сетей  0,4-10(6)кВ в посёлках Бидога, Каменск Чунского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(0,56 МВА/ 0,14 км)</v>
      </c>
      <c r="C26" s="8" t="s">
        <v>133</v>
      </c>
      <c r="D26" s="8" t="s">
        <v>490</v>
      </c>
      <c r="E26" s="90">
        <v>0.56000000000000005</v>
      </c>
      <c r="F26" s="91"/>
      <c r="G26" s="90">
        <v>0.14000000000000001</v>
      </c>
      <c r="H26" s="41"/>
      <c r="I26" s="12">
        <f>'П.1.1-24-29 '!F28</f>
        <v>2024</v>
      </c>
      <c r="J26" s="12">
        <f>'П.1.1-24-29 '!G28</f>
        <v>2024</v>
      </c>
      <c r="K26" s="12"/>
      <c r="L26" s="12"/>
      <c r="M26" s="8"/>
      <c r="N26" s="12"/>
      <c r="O26" s="12"/>
      <c r="P26" s="12"/>
      <c r="Q26" s="7">
        <f>'П.1.1-24-29 '!W28</f>
        <v>1.85</v>
      </c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1:27" s="52" customFormat="1" ht="102.75" customHeight="1" x14ac:dyDescent="0.25">
      <c r="A27" s="65" t="s">
        <v>206</v>
      </c>
      <c r="B27" s="55" t="str">
        <f>'П.1.1-24-29 '!B29</f>
        <v>Реконструкция электрических сетей  0,4-10(6)кВ в п.Чунский Чунского района, по ул.Нагорная; ул.Декабрьская, ул.Юбилейная (1,4 МВА/1,1км)</v>
      </c>
      <c r="C27" s="8" t="s">
        <v>133</v>
      </c>
      <c r="D27" s="8" t="s">
        <v>491</v>
      </c>
      <c r="E27" s="90">
        <v>1.4</v>
      </c>
      <c r="F27" s="91"/>
      <c r="G27" s="90">
        <v>1.1000000000000001</v>
      </c>
      <c r="H27" s="41"/>
      <c r="I27" s="12">
        <f>'П.1.1-24-29 '!F29</f>
        <v>2025</v>
      </c>
      <c r="J27" s="12">
        <f>'П.1.1-24-29 '!G29</f>
        <v>2026</v>
      </c>
      <c r="K27" s="12"/>
      <c r="L27" s="12"/>
      <c r="M27" s="8"/>
      <c r="N27" s="12"/>
      <c r="O27" s="12"/>
      <c r="P27" s="12"/>
      <c r="Q27" s="7">
        <f>'П.1.1-24-29 '!W29</f>
        <v>7.2932017558000011</v>
      </c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1:27" ht="88.5" customHeight="1" x14ac:dyDescent="0.25">
      <c r="A28" s="65" t="s">
        <v>208</v>
      </c>
      <c r="B28" s="55" t="str">
        <f>'П.1.1-24-29 '!B30</f>
        <v>Реконструкция электрических сетей  0,4-10(6)кВ в п.Весёлый Чунского района, ул.Луговая (0,4МВА/1,1км)</v>
      </c>
      <c r="C28" s="8" t="s">
        <v>133</v>
      </c>
      <c r="D28" s="8" t="s">
        <v>492</v>
      </c>
      <c r="E28" s="90">
        <v>0.4</v>
      </c>
      <c r="F28" s="91"/>
      <c r="G28" s="90">
        <v>1.1000000000000001</v>
      </c>
      <c r="H28" s="41"/>
      <c r="I28" s="12">
        <f>'П.1.1-24-29 '!F30</f>
        <v>2029</v>
      </c>
      <c r="J28" s="12">
        <f>'П.1.1-24-29 '!G30</f>
        <v>2029</v>
      </c>
      <c r="K28" s="12"/>
      <c r="L28" s="12"/>
      <c r="M28" s="8"/>
      <c r="N28" s="12"/>
      <c r="O28" s="12"/>
      <c r="P28" s="12"/>
      <c r="Q28" s="7">
        <f>'П.1.1-24-29 '!W30</f>
        <v>6.4241249073341793</v>
      </c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27" ht="102" customHeight="1" x14ac:dyDescent="0.25">
      <c r="A29" s="65" t="s">
        <v>210</v>
      </c>
      <c r="B29" s="55" t="str">
        <f>'П.1.1-24-29 '!B31</f>
        <v>Реконструкция электрических сетей  0,4-10(6)кВ в п.Лесогорск Чунского района, ул.Таёжная, ул.Лермонтова, ул.Чунская (0,4 МВА/1,1км)</v>
      </c>
      <c r="C29" s="8" t="s">
        <v>133</v>
      </c>
      <c r="D29" s="8" t="s">
        <v>493</v>
      </c>
      <c r="E29" s="90">
        <v>0.4</v>
      </c>
      <c r="F29" s="91"/>
      <c r="G29" s="90">
        <v>1.1000000000000001</v>
      </c>
      <c r="H29" s="41"/>
      <c r="I29" s="12">
        <f>'П.1.1-24-29 '!F31</f>
        <v>2027</v>
      </c>
      <c r="J29" s="12">
        <f>'П.1.1-24-29 '!G31</f>
        <v>2027</v>
      </c>
      <c r="K29" s="12"/>
      <c r="L29" s="12"/>
      <c r="M29" s="8"/>
      <c r="N29" s="12"/>
      <c r="O29" s="12"/>
      <c r="P29" s="12"/>
      <c r="Q29" s="7">
        <f>'П.1.1-24-29 '!W31</f>
        <v>5.9166862295436013</v>
      </c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27" ht="82.5" customHeight="1" x14ac:dyDescent="0.25">
      <c r="A30" s="65" t="s">
        <v>450</v>
      </c>
      <c r="B30" s="55" t="str">
        <f>'П.1.1-24-29 '!B32</f>
        <v>Реконструкция электрических сетей  0,4-10(6)кВ в п. Пионерский Чунского района, ул.Целинная (0,4 МВА/1,1км)</v>
      </c>
      <c r="C30" s="8" t="s">
        <v>133</v>
      </c>
      <c r="D30" s="78" t="s">
        <v>494</v>
      </c>
      <c r="E30" s="90">
        <v>0.4</v>
      </c>
      <c r="F30" s="91"/>
      <c r="G30" s="90">
        <v>1.1000000000000001</v>
      </c>
      <c r="H30" s="86"/>
      <c r="I30" s="12">
        <f>'П.1.1-24-29 '!F32</f>
        <v>2028</v>
      </c>
      <c r="J30" s="12">
        <f>'П.1.1-24-29 '!G32</f>
        <v>2028</v>
      </c>
      <c r="K30" s="81"/>
      <c r="L30" s="81"/>
      <c r="M30" s="78"/>
      <c r="N30" s="81"/>
      <c r="O30" s="81"/>
      <c r="P30" s="81"/>
      <c r="Q30" s="7">
        <f>'П.1.1-24-29 '!W32</f>
        <v>6.1651870511844331</v>
      </c>
      <c r="R30" s="81"/>
      <c r="S30" s="81"/>
      <c r="T30" s="81"/>
      <c r="U30" s="81"/>
      <c r="V30" s="81"/>
      <c r="W30" s="81"/>
      <c r="X30" s="81"/>
      <c r="Y30" s="81"/>
      <c r="Z30" s="81"/>
      <c r="AA30" s="81"/>
    </row>
    <row r="31" spans="1:27" ht="206.25" x14ac:dyDescent="0.25">
      <c r="A31" s="65" t="s">
        <v>451</v>
      </c>
      <c r="B31" s="55" t="str">
        <f>'П.1.1-24-29 '!B33</f>
        <v>Реконструкция электрических сетей  0,4-10(6)кВ в Ленинском районе города Иркутска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(1,6 МВА/ 6  км) по ул. Мира, ул.Волгоградская, ул.Новаторов, ул.Лескова, ул.Гравийная</v>
      </c>
      <c r="C31" s="8" t="s">
        <v>133</v>
      </c>
      <c r="D31" s="78" t="s">
        <v>242</v>
      </c>
      <c r="E31" s="90">
        <v>1.6</v>
      </c>
      <c r="F31" s="91"/>
      <c r="G31" s="90">
        <v>6</v>
      </c>
      <c r="H31" s="86"/>
      <c r="I31" s="12">
        <f>'П.1.1-24-29 '!F33</f>
        <v>2025</v>
      </c>
      <c r="J31" s="12">
        <f>'П.1.1-24-29 '!G33</f>
        <v>2029</v>
      </c>
      <c r="K31" s="81"/>
      <c r="L31" s="81"/>
      <c r="M31" s="78"/>
      <c r="N31" s="81"/>
      <c r="O31" s="81"/>
      <c r="P31" s="81"/>
      <c r="Q31" s="7">
        <f>'П.1.1-24-29 '!W33</f>
        <v>47.133705573898894</v>
      </c>
      <c r="R31" s="81"/>
      <c r="S31" s="81"/>
      <c r="T31" s="81"/>
      <c r="U31" s="81"/>
      <c r="V31" s="81"/>
      <c r="W31" s="81"/>
      <c r="X31" s="81"/>
      <c r="Y31" s="81"/>
      <c r="Z31" s="81"/>
      <c r="AA31" s="81"/>
    </row>
    <row r="32" spans="1:27" ht="56.25" x14ac:dyDescent="0.25">
      <c r="A32" s="65" t="s">
        <v>452</v>
      </c>
      <c r="B32" s="55" t="str">
        <f>'П.1.1-24-29 '!B34</f>
        <v>Реконструкция ПС 35/10 кВ "Кургат" в п.Прибрежный Братского района (2*4 МВА)</v>
      </c>
      <c r="C32" s="8" t="s">
        <v>133</v>
      </c>
      <c r="D32" s="78" t="s">
        <v>496</v>
      </c>
      <c r="E32" s="90">
        <v>8</v>
      </c>
      <c r="F32" s="91"/>
      <c r="G32" s="90">
        <v>0</v>
      </c>
      <c r="H32" s="86"/>
      <c r="I32" s="12">
        <f>'П.1.1-24-29 '!F34</f>
        <v>2024</v>
      </c>
      <c r="J32" s="12">
        <f>'П.1.1-24-29 '!G34</f>
        <v>2026</v>
      </c>
      <c r="K32" s="81"/>
      <c r="L32" s="81"/>
      <c r="M32" s="78"/>
      <c r="N32" s="81"/>
      <c r="O32" s="81"/>
      <c r="P32" s="81"/>
      <c r="Q32" s="7">
        <f>'П.1.1-24-29 '!W34</f>
        <v>143.68399999999997</v>
      </c>
      <c r="R32" s="81"/>
      <c r="S32" s="81"/>
      <c r="T32" s="81"/>
      <c r="U32" s="81"/>
      <c r="V32" s="81"/>
      <c r="W32" s="81"/>
      <c r="X32" s="81"/>
      <c r="Y32" s="81"/>
      <c r="Z32" s="81"/>
      <c r="AA32" s="81"/>
    </row>
    <row r="33" spans="1:27" ht="69" customHeight="1" x14ac:dyDescent="0.25">
      <c r="A33" s="65" t="s">
        <v>453</v>
      </c>
      <c r="B33" s="55" t="str">
        <f>'П.1.1-24-29 '!B35</f>
        <v xml:space="preserve">Реконструкция ПС 35/6 кВ "Строительная" и строительство 2-х цепной ВЛ-35кВ в городе Усть-Илимске </v>
      </c>
      <c r="C33" s="8" t="s">
        <v>133</v>
      </c>
      <c r="D33" s="8" t="s">
        <v>136</v>
      </c>
      <c r="E33" s="90">
        <v>50</v>
      </c>
      <c r="F33" s="91"/>
      <c r="G33" s="90">
        <v>21.6</v>
      </c>
      <c r="H33" s="86"/>
      <c r="I33" s="12">
        <f>'П.1.1-24-29 '!F35</f>
        <v>2019</v>
      </c>
      <c r="J33" s="12">
        <f>'П.1.1-24-29 '!G35</f>
        <v>2024</v>
      </c>
      <c r="K33" s="81"/>
      <c r="L33" s="81"/>
      <c r="M33" s="78"/>
      <c r="N33" s="81"/>
      <c r="O33" s="81"/>
      <c r="P33" s="81"/>
      <c r="Q33" s="7">
        <f>407.9028923+78.14713675</f>
        <v>486.05002905000003</v>
      </c>
      <c r="R33" s="81"/>
      <c r="S33" s="81"/>
      <c r="T33" s="81"/>
      <c r="U33" s="81"/>
      <c r="V33" s="81"/>
      <c r="W33" s="81"/>
      <c r="X33" s="81"/>
      <c r="Y33" s="81"/>
      <c r="Z33" s="81"/>
      <c r="AA33" s="81"/>
    </row>
    <row r="34" spans="1:27" ht="93.75" x14ac:dyDescent="0.25">
      <c r="A34" s="65" t="s">
        <v>454</v>
      </c>
      <c r="B34" s="55" t="str">
        <f>'П.1.1-24-29 '!B36</f>
        <v>Реконструкция ПС 35/6 кВ "Боково" с заменой силовых трансформаторов на трансформаторы большей мощности в Ленинском районе города Иркутска (2*25 МВА)</v>
      </c>
      <c r="C34" s="8" t="s">
        <v>133</v>
      </c>
      <c r="D34" s="78" t="s">
        <v>242</v>
      </c>
      <c r="E34" s="90">
        <v>50</v>
      </c>
      <c r="F34" s="91"/>
      <c r="G34" s="90">
        <v>0</v>
      </c>
      <c r="H34" s="86"/>
      <c r="I34" s="12">
        <f>'П.1.1-24-29 '!F36</f>
        <v>2025</v>
      </c>
      <c r="J34" s="12">
        <f>'П.1.1-24-29 '!G36</f>
        <v>2027</v>
      </c>
      <c r="K34" s="81"/>
      <c r="L34" s="81"/>
      <c r="M34" s="78"/>
      <c r="N34" s="81"/>
      <c r="O34" s="81"/>
      <c r="P34" s="81"/>
      <c r="Q34" s="7">
        <f>'П.1.1-24-29 '!W36</f>
        <v>174.86372900000001</v>
      </c>
      <c r="R34" s="81"/>
      <c r="S34" s="81"/>
      <c r="T34" s="81"/>
      <c r="U34" s="81"/>
      <c r="V34" s="81"/>
      <c r="W34" s="81"/>
      <c r="X34" s="81"/>
      <c r="Y34" s="81"/>
      <c r="Z34" s="81"/>
      <c r="AA34" s="81"/>
    </row>
    <row r="35" spans="1:27" ht="174" customHeight="1" x14ac:dyDescent="0.25">
      <c r="A35" s="65" t="s">
        <v>455</v>
      </c>
      <c r="B35" s="55" t="str">
        <f>'П.1.1-24-29 '!B37</f>
        <v>Реконструкция электрических сетей  0,4-10(6)кВ в городе Усть-Илимске и Усть-Илимском районе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(0,18км)</v>
      </c>
      <c r="C35" s="8" t="s">
        <v>133</v>
      </c>
      <c r="D35" s="8" t="s">
        <v>136</v>
      </c>
      <c r="E35" s="90">
        <v>0</v>
      </c>
      <c r="F35" s="91"/>
      <c r="G35" s="90">
        <v>0.18</v>
      </c>
      <c r="H35" s="86"/>
      <c r="I35" s="12">
        <f>'П.1.1-24-29 '!F37</f>
        <v>2024</v>
      </c>
      <c r="J35" s="12">
        <f>'П.1.1-24-29 '!G37</f>
        <v>2024</v>
      </c>
      <c r="K35" s="81"/>
      <c r="L35" s="81"/>
      <c r="M35" s="78"/>
      <c r="N35" s="81"/>
      <c r="O35" s="81"/>
      <c r="P35" s="81"/>
      <c r="Q35" s="7">
        <f>'П.1.1-24-29 '!W37</f>
        <v>0.43</v>
      </c>
      <c r="R35" s="81"/>
      <c r="S35" s="81"/>
      <c r="T35" s="81"/>
      <c r="U35" s="81"/>
      <c r="V35" s="81"/>
      <c r="W35" s="81"/>
      <c r="X35" s="81"/>
      <c r="Y35" s="81"/>
      <c r="Z35" s="81"/>
      <c r="AA35" s="81"/>
    </row>
    <row r="36" spans="1:27" ht="168.75" x14ac:dyDescent="0.25">
      <c r="A36" s="65" t="s">
        <v>456</v>
      </c>
      <c r="B36" s="55" t="str">
        <f>'П.1.1-24-29 '!B38</f>
        <v>Реконструкция электрических сетей  0,4-10(6)кВ в городе Усть-Илимске, промплощадка УИ ЛПК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(2,25 МВА/ 0,8км)</v>
      </c>
      <c r="C36" s="8" t="s">
        <v>133</v>
      </c>
      <c r="D36" s="8" t="s">
        <v>136</v>
      </c>
      <c r="E36" s="90">
        <v>2.25</v>
      </c>
      <c r="F36" s="91"/>
      <c r="G36" s="90">
        <v>0.8</v>
      </c>
      <c r="H36" s="86"/>
      <c r="I36" s="12">
        <f>'П.1.1-24-29 '!F38</f>
        <v>2025</v>
      </c>
      <c r="J36" s="12">
        <f>'П.1.1-24-29 '!G38</f>
        <v>2029</v>
      </c>
      <c r="K36" s="81"/>
      <c r="L36" s="81"/>
      <c r="M36" s="78"/>
      <c r="N36" s="81"/>
      <c r="O36" s="81"/>
      <c r="P36" s="81"/>
      <c r="Q36" s="7">
        <f>'П.1.1-24-29 '!W38</f>
        <v>14.805254741936917</v>
      </c>
      <c r="R36" s="81"/>
      <c r="S36" s="81"/>
      <c r="T36" s="81"/>
      <c r="U36" s="81"/>
      <c r="V36" s="81"/>
      <c r="W36" s="81"/>
      <c r="X36" s="81"/>
      <c r="Y36" s="81"/>
      <c r="Z36" s="81"/>
      <c r="AA36" s="81"/>
    </row>
    <row r="37" spans="1:27" ht="56.25" customHeight="1" x14ac:dyDescent="0.25">
      <c r="A37" s="65" t="s">
        <v>457</v>
      </c>
      <c r="B37" s="55" t="str">
        <f>'П.1.1-24-29 '!B39</f>
        <v>Реконструкция ПС 35/6 кВ "ИОРТПЦ" в Ангарском ГО п.Мегет (2*16 МВА)</v>
      </c>
      <c r="C37" s="8" t="s">
        <v>133</v>
      </c>
      <c r="D37" s="78" t="s">
        <v>243</v>
      </c>
      <c r="E37" s="90">
        <v>32</v>
      </c>
      <c r="F37" s="91"/>
      <c r="G37" s="90">
        <v>0</v>
      </c>
      <c r="H37" s="86"/>
      <c r="I37" s="12">
        <f>'П.1.1-24-29 '!F39</f>
        <v>2025</v>
      </c>
      <c r="J37" s="12">
        <f>'П.1.1-24-29 '!G39</f>
        <v>2028</v>
      </c>
      <c r="K37" s="81"/>
      <c r="L37" s="81"/>
      <c r="M37" s="78"/>
      <c r="N37" s="81"/>
      <c r="O37" s="81"/>
      <c r="P37" s="81"/>
      <c r="Q37" s="7">
        <f>'П.1.1-24-29 '!W39</f>
        <v>418.77100000000002</v>
      </c>
      <c r="R37" s="81"/>
      <c r="S37" s="81"/>
      <c r="T37" s="81"/>
      <c r="U37" s="81"/>
      <c r="V37" s="81"/>
      <c r="W37" s="81"/>
      <c r="X37" s="81"/>
      <c r="Y37" s="81"/>
      <c r="Z37" s="81"/>
      <c r="AA37" s="81"/>
    </row>
    <row r="38" spans="1:27" ht="140.25" customHeight="1" x14ac:dyDescent="0.25">
      <c r="A38" s="65" t="s">
        <v>458</v>
      </c>
      <c r="B38" s="55" t="str">
        <f>'П.1.1-24-29 '!B40</f>
        <v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 МВА)</v>
      </c>
      <c r="C38" s="8" t="s">
        <v>133</v>
      </c>
      <c r="D38" s="8" t="s">
        <v>184</v>
      </c>
      <c r="E38" s="63">
        <v>2</v>
      </c>
      <c r="F38" s="91"/>
      <c r="G38" s="90">
        <v>0</v>
      </c>
      <c r="H38" s="86"/>
      <c r="I38" s="12">
        <f>'П.1.1-24-29 '!F40</f>
        <v>2024</v>
      </c>
      <c r="J38" s="12">
        <f>'П.1.1-24-29 '!G40</f>
        <v>2024</v>
      </c>
      <c r="K38" s="81"/>
      <c r="L38" s="81"/>
      <c r="M38" s="78"/>
      <c r="N38" s="81"/>
      <c r="O38" s="81"/>
      <c r="P38" s="81"/>
      <c r="Q38" s="7">
        <f>'П.1.1-24-29 '!W40</f>
        <v>2.15</v>
      </c>
      <c r="R38" s="81"/>
      <c r="S38" s="81"/>
      <c r="T38" s="81"/>
      <c r="U38" s="81"/>
      <c r="V38" s="81"/>
      <c r="W38" s="81"/>
      <c r="X38" s="81"/>
      <c r="Y38" s="81"/>
      <c r="Z38" s="81"/>
      <c r="AA38" s="81"/>
    </row>
    <row r="39" spans="1:27" s="52" customFormat="1" ht="37.5" x14ac:dyDescent="0.25">
      <c r="A39" s="73" t="s">
        <v>34</v>
      </c>
      <c r="B39" s="67" t="str">
        <f>'П.1.1-24-29 '!B55</f>
        <v>Приобретение автотехники</v>
      </c>
      <c r="C39" s="78" t="s">
        <v>133</v>
      </c>
      <c r="D39" s="78"/>
      <c r="E39" s="90"/>
      <c r="F39" s="93"/>
      <c r="G39" s="93"/>
      <c r="H39" s="86"/>
      <c r="I39" s="81">
        <f>'П.1.1-24-29 '!F55</f>
        <v>2024</v>
      </c>
      <c r="J39" s="81">
        <f>'П.1.1-24-29 '!G55</f>
        <v>2024</v>
      </c>
      <c r="K39" s="81"/>
      <c r="L39" s="81"/>
      <c r="M39" s="78"/>
      <c r="N39" s="81"/>
      <c r="O39" s="81"/>
      <c r="P39" s="81"/>
      <c r="Q39" s="7">
        <f>'П.1.1-24-29 '!W55</f>
        <v>29.1</v>
      </c>
      <c r="R39" s="85"/>
      <c r="S39" s="85"/>
      <c r="T39" s="81"/>
      <c r="U39" s="81"/>
      <c r="V39" s="81"/>
      <c r="W39" s="81"/>
      <c r="X39" s="81"/>
      <c r="Y39" s="81"/>
      <c r="Z39" s="81"/>
      <c r="AA39" s="81"/>
    </row>
    <row r="40" spans="1:27" ht="43.5" customHeight="1" x14ac:dyDescent="0.25">
      <c r="A40" s="73" t="s">
        <v>164</v>
      </c>
      <c r="B40" s="67" t="str">
        <f>'П.1.1-24-29 '!B56</f>
        <v>Приобретение автотехники</v>
      </c>
      <c r="C40" s="8" t="s">
        <v>133</v>
      </c>
      <c r="D40" s="8"/>
      <c r="E40" s="64"/>
      <c r="F40" s="64"/>
      <c r="G40" s="64"/>
      <c r="H40" s="41"/>
      <c r="I40" s="81">
        <f>'П.1.1-24-29 '!F56</f>
        <v>2025</v>
      </c>
      <c r="J40" s="81">
        <f>'П.1.1-24-29 '!G56</f>
        <v>2029</v>
      </c>
      <c r="K40" s="12"/>
      <c r="L40" s="12"/>
      <c r="M40" s="8"/>
      <c r="N40" s="8"/>
      <c r="O40" s="12"/>
      <c r="P40" s="12"/>
      <c r="Q40" s="7">
        <f>'П.1.1-24-29 '!W56</f>
        <v>324.07848899999999</v>
      </c>
      <c r="R40" s="12"/>
      <c r="S40" s="12"/>
      <c r="T40" s="12"/>
      <c r="U40" s="12"/>
      <c r="V40" s="12"/>
      <c r="W40" s="12"/>
      <c r="X40" s="12"/>
      <c r="Y40" s="12"/>
      <c r="Z40" s="12"/>
      <c r="AA40" s="12"/>
    </row>
    <row r="41" spans="1:27" s="52" customFormat="1" ht="43.5" customHeight="1" x14ac:dyDescent="0.25">
      <c r="A41" s="73" t="s">
        <v>165</v>
      </c>
      <c r="B41" s="67" t="str">
        <f>'П.1.1-24-29 '!B57</f>
        <v>Программное обеспечение</v>
      </c>
      <c r="C41" s="8" t="s">
        <v>133</v>
      </c>
      <c r="D41" s="8"/>
      <c r="E41" s="64"/>
      <c r="F41" s="64"/>
      <c r="G41" s="64"/>
      <c r="H41" s="41"/>
      <c r="I41" s="81">
        <f>'П.1.1-24-29 '!F57</f>
        <v>2024</v>
      </c>
      <c r="J41" s="81">
        <f>'П.1.1-24-29 '!G57</f>
        <v>2024</v>
      </c>
      <c r="K41" s="12"/>
      <c r="L41" s="12"/>
      <c r="M41" s="8"/>
      <c r="N41" s="8"/>
      <c r="O41" s="12"/>
      <c r="P41" s="12"/>
      <c r="Q41" s="7">
        <f>'П.1.1-24-29 '!W57</f>
        <v>15.399999999999999</v>
      </c>
      <c r="R41" s="12"/>
      <c r="S41" s="12"/>
      <c r="T41" s="12"/>
      <c r="U41" s="12"/>
      <c r="V41" s="12"/>
      <c r="W41" s="12"/>
      <c r="X41" s="12"/>
      <c r="Y41" s="12"/>
      <c r="Z41" s="12"/>
      <c r="AA41" s="12"/>
    </row>
    <row r="42" spans="1:27" ht="41.25" customHeight="1" x14ac:dyDescent="0.25">
      <c r="A42" s="73" t="s">
        <v>177</v>
      </c>
      <c r="B42" s="67" t="str">
        <f>'П.1.1-24-29 '!B58</f>
        <v>Программное обеспечение и орг.техника</v>
      </c>
      <c r="C42" s="8" t="s">
        <v>133</v>
      </c>
      <c r="D42" s="8"/>
      <c r="E42" s="64"/>
      <c r="F42" s="64"/>
      <c r="G42" s="64"/>
      <c r="H42" s="41"/>
      <c r="I42" s="81">
        <f>'П.1.1-24-29 '!F58</f>
        <v>2025</v>
      </c>
      <c r="J42" s="81">
        <f>'П.1.1-24-29 '!G58</f>
        <v>2029</v>
      </c>
      <c r="K42" s="12"/>
      <c r="L42" s="12"/>
      <c r="M42" s="8"/>
      <c r="N42" s="8"/>
      <c r="O42" s="12"/>
      <c r="P42" s="12"/>
      <c r="Q42" s="7">
        <f>'П.1.1-24-29 '!W58</f>
        <v>55.335322053179603</v>
      </c>
      <c r="R42" s="12"/>
      <c r="S42" s="12"/>
      <c r="T42" s="12"/>
      <c r="U42" s="12"/>
      <c r="V42" s="12"/>
      <c r="W42" s="12"/>
      <c r="X42" s="12"/>
      <c r="Y42" s="12"/>
      <c r="Z42" s="12"/>
      <c r="AA42" s="12"/>
    </row>
    <row r="43" spans="1:27" s="52" customFormat="1" ht="46.5" customHeight="1" x14ac:dyDescent="0.25">
      <c r="A43" s="73" t="s">
        <v>185</v>
      </c>
      <c r="B43" s="67" t="str">
        <f>'П.1.1-24-29 '!B59</f>
        <v>Ремонт производственных баз АО "БЭСК"</v>
      </c>
      <c r="C43" s="8" t="s">
        <v>133</v>
      </c>
      <c r="D43" s="8"/>
      <c r="E43" s="64"/>
      <c r="F43" s="64"/>
      <c r="G43" s="64"/>
      <c r="H43" s="41"/>
      <c r="I43" s="81">
        <f>'П.1.1-24-29 '!F59</f>
        <v>2024</v>
      </c>
      <c r="J43" s="81">
        <f>'П.1.1-24-29 '!G59</f>
        <v>2024</v>
      </c>
      <c r="K43" s="12"/>
      <c r="L43" s="12"/>
      <c r="M43" s="8"/>
      <c r="N43" s="8"/>
      <c r="O43" s="12"/>
      <c r="P43" s="12"/>
      <c r="Q43" s="7">
        <f>'П.1.1-24-29 '!W59</f>
        <v>17.384</v>
      </c>
      <c r="R43" s="12"/>
      <c r="S43" s="12"/>
      <c r="T43" s="12"/>
      <c r="U43" s="12"/>
      <c r="V43" s="12"/>
      <c r="W43" s="12"/>
      <c r="X43" s="12"/>
      <c r="Y43" s="12"/>
      <c r="Z43" s="12"/>
      <c r="AA43" s="12"/>
    </row>
    <row r="44" spans="1:27" ht="52.5" customHeight="1" x14ac:dyDescent="0.25">
      <c r="A44" s="73" t="s">
        <v>211</v>
      </c>
      <c r="B44" s="67" t="str">
        <f>'П.1.1-24-29 '!B60</f>
        <v>Реконструкция и строительство производственных баз АО "БЭСК"</v>
      </c>
      <c r="C44" s="8" t="s">
        <v>133</v>
      </c>
      <c r="D44" s="8"/>
      <c r="E44" s="64"/>
      <c r="F44" s="64"/>
      <c r="G44" s="64"/>
      <c r="H44" s="41"/>
      <c r="I44" s="81">
        <f>'П.1.1-24-29 '!F60</f>
        <v>2025</v>
      </c>
      <c r="J44" s="81">
        <f>'П.1.1-24-29 '!G60</f>
        <v>2029</v>
      </c>
      <c r="K44" s="12"/>
      <c r="L44" s="12"/>
      <c r="M44" s="8"/>
      <c r="N44" s="8"/>
      <c r="O44" s="12"/>
      <c r="P44" s="12"/>
      <c r="Q44" s="7">
        <f>'П.1.1-24-29 '!W60</f>
        <v>79.63427045103623</v>
      </c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7" s="52" customFormat="1" ht="41.25" customHeight="1" x14ac:dyDescent="0.25">
      <c r="A45" s="73" t="s">
        <v>212</v>
      </c>
      <c r="B45" s="77" t="str">
        <f>'П.1.1-24-29 '!B61</f>
        <v>Приобретение инструмента и инвентаря</v>
      </c>
      <c r="C45" s="8" t="s">
        <v>133</v>
      </c>
      <c r="D45" s="87"/>
      <c r="E45" s="94"/>
      <c r="F45" s="94"/>
      <c r="G45" s="94"/>
      <c r="H45" s="89"/>
      <c r="I45" s="81">
        <f>'П.1.1-24-29 '!F61</f>
        <v>2024</v>
      </c>
      <c r="J45" s="81">
        <f>'П.1.1-24-29 '!G61</f>
        <v>2024</v>
      </c>
      <c r="K45" s="88"/>
      <c r="L45" s="88"/>
      <c r="M45" s="87"/>
      <c r="N45" s="87"/>
      <c r="O45" s="88"/>
      <c r="P45" s="88"/>
      <c r="Q45" s="7">
        <f>'П.1.1-24-29 '!W61</f>
        <v>1.55</v>
      </c>
      <c r="R45" s="88"/>
      <c r="S45" s="12"/>
      <c r="T45" s="12"/>
      <c r="U45" s="12"/>
      <c r="V45" s="12"/>
      <c r="W45" s="12"/>
      <c r="X45" s="12"/>
      <c r="Y45" s="12"/>
      <c r="Z45" s="12"/>
      <c r="AA45" s="12"/>
    </row>
    <row r="46" spans="1:27" s="52" customFormat="1" ht="47.25" customHeight="1" x14ac:dyDescent="0.25">
      <c r="A46" s="73" t="s">
        <v>213</v>
      </c>
      <c r="B46" s="9" t="str">
        <f>'П.1.1-24-29 '!B62</f>
        <v>Приобретение тренажеров-манекенов для отработки СЛР</v>
      </c>
      <c r="C46" s="8" t="s">
        <v>133</v>
      </c>
      <c r="D46" s="8"/>
      <c r="E46" s="64"/>
      <c r="F46" s="64"/>
      <c r="G46" s="64"/>
      <c r="H46" s="12"/>
      <c r="I46" s="81">
        <f>'П.1.1-24-29 '!F62</f>
        <v>2024</v>
      </c>
      <c r="J46" s="81">
        <f>'П.1.1-24-29 '!G62</f>
        <v>2024</v>
      </c>
      <c r="K46" s="12"/>
      <c r="L46" s="12"/>
      <c r="M46" s="8"/>
      <c r="N46" s="8"/>
      <c r="O46" s="12"/>
      <c r="P46" s="12"/>
      <c r="Q46" s="7">
        <f>'П.1.1-24-29 '!W62</f>
        <v>0.92</v>
      </c>
      <c r="R46" s="12"/>
      <c r="S46" s="82"/>
      <c r="T46" s="12"/>
      <c r="U46" s="12"/>
      <c r="V46" s="12"/>
      <c r="W46" s="12"/>
      <c r="X46" s="12"/>
      <c r="Y46" s="12"/>
      <c r="Z46" s="12"/>
      <c r="AA46" s="12"/>
    </row>
    <row r="47" spans="1:27" s="52" customFormat="1" ht="81" customHeight="1" x14ac:dyDescent="0.25">
      <c r="A47" s="73" t="s">
        <v>214</v>
      </c>
      <c r="B47" s="9" t="str">
        <f>'П.1.1-24-29 '!B63</f>
        <v xml:space="preserve"> Приобретение оборудования подвижной спутниковой связи (спутниковый телефон с sim-картой - 2шт)</v>
      </c>
      <c r="C47" s="8" t="s">
        <v>133</v>
      </c>
      <c r="D47" s="8"/>
      <c r="E47" s="64"/>
      <c r="F47" s="64"/>
      <c r="G47" s="64"/>
      <c r="H47" s="12"/>
      <c r="I47" s="81">
        <f>'П.1.1-24-29 '!F63</f>
        <v>2024</v>
      </c>
      <c r="J47" s="81">
        <f>'П.1.1-24-29 '!G63</f>
        <v>2024</v>
      </c>
      <c r="K47" s="12"/>
      <c r="L47" s="12"/>
      <c r="M47" s="8"/>
      <c r="N47" s="8"/>
      <c r="O47" s="12"/>
      <c r="P47" s="12"/>
      <c r="Q47" s="7">
        <f>'П.1.1-24-29 '!W63</f>
        <v>0.4</v>
      </c>
      <c r="R47" s="12"/>
      <c r="S47" s="82"/>
      <c r="T47" s="12"/>
      <c r="U47" s="12"/>
      <c r="V47" s="12"/>
      <c r="W47" s="12"/>
      <c r="X47" s="12"/>
      <c r="Y47" s="12"/>
      <c r="Z47" s="12"/>
      <c r="AA47" s="12"/>
    </row>
    <row r="48" spans="1:27" s="52" customFormat="1" ht="161.25" customHeight="1" x14ac:dyDescent="0.25">
      <c r="A48" s="73" t="s">
        <v>229</v>
      </c>
      <c r="B48" s="9" t="str">
        <f>'П.1.1-24-29 '!B64</f>
        <v>Приобретение квадрокоптеров (2 шт) для сокращения времени осмотров протяженных линий и повышения качества электроснабжения удалённых муниципальных образований: Шумилово, Прибойный, Кежемский, Боровской (сокращение времени определения места повреждения ВЛ)</v>
      </c>
      <c r="C48" s="8" t="s">
        <v>133</v>
      </c>
      <c r="D48" s="8"/>
      <c r="E48" s="64"/>
      <c r="F48" s="64"/>
      <c r="G48" s="64"/>
      <c r="H48" s="12"/>
      <c r="I48" s="81">
        <f>'П.1.1-24-29 '!F64</f>
        <v>2025</v>
      </c>
      <c r="J48" s="81">
        <f>'П.1.1-24-29 '!G64</f>
        <v>2025</v>
      </c>
      <c r="K48" s="12"/>
      <c r="L48" s="12"/>
      <c r="M48" s="8"/>
      <c r="N48" s="8"/>
      <c r="O48" s="12"/>
      <c r="P48" s="12"/>
      <c r="Q48" s="7">
        <f>'П.1.1-24-29 '!W64</f>
        <v>1</v>
      </c>
      <c r="R48" s="12"/>
      <c r="S48" s="82"/>
      <c r="T48" s="12"/>
      <c r="U48" s="12"/>
      <c r="V48" s="12"/>
      <c r="W48" s="12"/>
      <c r="X48" s="12"/>
      <c r="Y48" s="12"/>
      <c r="Z48" s="12"/>
      <c r="AA48" s="12"/>
    </row>
    <row r="49" spans="1:27" s="52" customFormat="1" ht="18.75" x14ac:dyDescent="0.25">
      <c r="A49" s="73"/>
      <c r="B49" s="9" t="str">
        <f>'П.1.1-24-29 '!B65</f>
        <v>Возврат кредитов</v>
      </c>
      <c r="C49" s="189"/>
      <c r="D49" s="189"/>
      <c r="E49" s="64"/>
      <c r="F49" s="64"/>
      <c r="G49" s="64"/>
      <c r="H49" s="12"/>
      <c r="I49" s="81"/>
      <c r="J49" s="81"/>
      <c r="K49" s="12"/>
      <c r="L49" s="12"/>
      <c r="M49" s="8"/>
      <c r="N49" s="8"/>
      <c r="O49" s="12"/>
      <c r="P49" s="12"/>
      <c r="Q49" s="7"/>
      <c r="R49" s="12"/>
      <c r="S49" s="82"/>
      <c r="T49" s="12"/>
      <c r="U49" s="12"/>
      <c r="V49" s="12"/>
      <c r="W49" s="12"/>
      <c r="X49" s="12"/>
      <c r="Y49" s="12"/>
      <c r="Z49" s="12"/>
      <c r="AA49" s="12"/>
    </row>
    <row r="50" spans="1:27" ht="84" customHeight="1" x14ac:dyDescent="0.25">
      <c r="A50" s="73" t="s">
        <v>238</v>
      </c>
      <c r="B50" s="9" t="str">
        <f>'П.1.1-24-29 '!B66</f>
        <v>Возврат заемных средств (Строительство ЛЭП-10 кВ от поселка Тамтачет через поселок Полинчет до поселка Кондратьево в Тайшетском районе)</v>
      </c>
      <c r="C50" s="8" t="s">
        <v>133</v>
      </c>
      <c r="D50" s="8"/>
      <c r="E50" s="64"/>
      <c r="F50" s="64"/>
      <c r="G50" s="64"/>
      <c r="H50" s="12"/>
      <c r="I50" s="81">
        <f>'П.1.1-24-29 '!F66</f>
        <v>2025</v>
      </c>
      <c r="J50" s="81">
        <f>'П.1.1-24-29 '!G66</f>
        <v>2029</v>
      </c>
      <c r="K50" s="12"/>
      <c r="L50" s="12"/>
      <c r="M50" s="8"/>
      <c r="N50" s="8"/>
      <c r="O50" s="12"/>
      <c r="P50" s="12"/>
      <c r="Q50" s="7">
        <f>'П.1.1-24-29 '!W66</f>
        <v>143.17070999999999</v>
      </c>
      <c r="R50" s="12"/>
      <c r="S50" s="82"/>
      <c r="T50" s="12"/>
      <c r="U50" s="12"/>
      <c r="V50" s="12"/>
      <c r="W50" s="12"/>
      <c r="X50" s="12"/>
      <c r="Y50" s="12"/>
      <c r="Z50" s="12"/>
      <c r="AA50" s="12"/>
    </row>
    <row r="51" spans="1:27" ht="116.25" customHeight="1" x14ac:dyDescent="0.25">
      <c r="A51" s="73" t="s">
        <v>240</v>
      </c>
      <c r="B51" s="9" t="str">
        <f>'П.1.1-24-29 '!B67</f>
        <v>Возврат заёмных средств (Строительство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области)</v>
      </c>
      <c r="C51" s="8" t="s">
        <v>133</v>
      </c>
      <c r="D51" s="78"/>
      <c r="E51" s="64"/>
      <c r="F51" s="64"/>
      <c r="G51" s="64"/>
      <c r="H51" s="12"/>
      <c r="I51" s="81">
        <f>'П.1.1-24-29 '!F67</f>
        <v>2027</v>
      </c>
      <c r="J51" s="81">
        <f>'П.1.1-24-29 '!G67</f>
        <v>2029</v>
      </c>
      <c r="K51" s="12"/>
      <c r="L51" s="12"/>
      <c r="M51" s="8"/>
      <c r="N51" s="8"/>
      <c r="O51" s="12"/>
      <c r="P51" s="12"/>
      <c r="Q51" s="7">
        <f>'П.1.1-24-29 '!W67</f>
        <v>158.00844599999999</v>
      </c>
      <c r="R51" s="12"/>
      <c r="S51" s="82"/>
      <c r="T51" s="12"/>
      <c r="U51" s="12"/>
      <c r="V51" s="12"/>
      <c r="W51" s="12"/>
      <c r="X51" s="12"/>
      <c r="Y51" s="12"/>
      <c r="Z51" s="12"/>
      <c r="AA51" s="12"/>
    </row>
    <row r="52" spans="1:27" ht="86.25" customHeight="1" x14ac:dyDescent="0.25">
      <c r="A52" s="73" t="s">
        <v>313</v>
      </c>
      <c r="B52" s="9" t="str">
        <f>'П.1.1-24-29 '!B68</f>
        <v>Возврат заёмных средств (Реконструкция ПС 35/10кВ "Радищев" в поселке Радищев Нижнеилимского района)</v>
      </c>
      <c r="C52" s="78" t="s">
        <v>133</v>
      </c>
      <c r="D52" s="78"/>
      <c r="E52" s="93"/>
      <c r="F52" s="93"/>
      <c r="G52" s="93"/>
      <c r="H52" s="86"/>
      <c r="I52" s="81">
        <f>'П.1.1-24-29 '!F68</f>
        <v>2026</v>
      </c>
      <c r="J52" s="81">
        <f>'П.1.1-24-29 '!G68</f>
        <v>2026</v>
      </c>
      <c r="K52" s="81"/>
      <c r="L52" s="81"/>
      <c r="M52" s="78"/>
      <c r="N52" s="78"/>
      <c r="O52" s="81"/>
      <c r="P52" s="81"/>
      <c r="Q52" s="7">
        <f>'П.1.1-24-29 '!W68</f>
        <v>19</v>
      </c>
      <c r="R52" s="81"/>
      <c r="S52" s="82"/>
      <c r="T52" s="12"/>
      <c r="U52" s="12"/>
      <c r="V52" s="12"/>
      <c r="W52" s="12"/>
      <c r="X52" s="12"/>
      <c r="Y52" s="12"/>
      <c r="Z52" s="12"/>
      <c r="AA52" s="12"/>
    </row>
    <row r="53" spans="1:27" ht="95.25" customHeight="1" x14ac:dyDescent="0.25">
      <c r="A53" s="73" t="s">
        <v>328</v>
      </c>
      <c r="B53" s="9" t="str">
        <f>'П.1.1-24-29 '!B69</f>
        <v>Возврат заёмных средств (Реконструкция ПС 35/6 кВ "Строительная" и строительство 2-х цепной ВЛ-35кВ в городе Усть-Илимске)</v>
      </c>
      <c r="C53" s="78" t="s">
        <v>133</v>
      </c>
      <c r="D53" s="8"/>
      <c r="E53" s="93"/>
      <c r="F53" s="93"/>
      <c r="G53" s="93"/>
      <c r="H53" s="86"/>
      <c r="I53" s="81">
        <f>'П.1.1-24-29 '!F69</f>
        <v>2026</v>
      </c>
      <c r="J53" s="81">
        <f>'П.1.1-24-29 '!G69</f>
        <v>2026</v>
      </c>
      <c r="K53" s="81"/>
      <c r="L53" s="81"/>
      <c r="M53" s="78"/>
      <c r="N53" s="78"/>
      <c r="O53" s="81"/>
      <c r="P53" s="81"/>
      <c r="Q53" s="7">
        <f>'П.1.1-24-29 '!W69</f>
        <v>23.577999999999999</v>
      </c>
      <c r="R53" s="81"/>
      <c r="S53" s="82"/>
      <c r="T53" s="12"/>
      <c r="U53" s="12"/>
      <c r="V53" s="12"/>
      <c r="W53" s="12"/>
      <c r="X53" s="12"/>
      <c r="Y53" s="12"/>
      <c r="Z53" s="12"/>
      <c r="AA53" s="12"/>
    </row>
    <row r="54" spans="1:27" ht="78.75" customHeight="1" x14ac:dyDescent="0.25">
      <c r="A54" s="73" t="s">
        <v>329</v>
      </c>
      <c r="B54" s="9" t="str">
        <f>'П.1.1-24-29 '!B70</f>
        <v>Возврат заёмных средств (Строительство ВЛ-35 кВ,  ПС 35/10кВ в п.Янталь, Усть-Кутского района)</v>
      </c>
      <c r="C54" s="78" t="s">
        <v>133</v>
      </c>
      <c r="D54" s="8"/>
      <c r="E54" s="93"/>
      <c r="F54" s="93"/>
      <c r="G54" s="93"/>
      <c r="H54" s="86"/>
      <c r="I54" s="81">
        <f>'П.1.1-24-29 '!F70</f>
        <v>2026</v>
      </c>
      <c r="J54" s="81">
        <f>'П.1.1-24-29 '!G70</f>
        <v>2026</v>
      </c>
      <c r="K54" s="81"/>
      <c r="L54" s="81"/>
      <c r="M54" s="78"/>
      <c r="N54" s="78"/>
      <c r="O54" s="81"/>
      <c r="P54" s="81"/>
      <c r="Q54" s="7">
        <f>'П.1.1-24-29 '!W70</f>
        <v>49.421999999999997</v>
      </c>
      <c r="R54" s="81"/>
      <c r="S54" s="82"/>
      <c r="T54" s="12"/>
      <c r="U54" s="12"/>
      <c r="V54" s="12"/>
      <c r="W54" s="12"/>
      <c r="X54" s="12"/>
      <c r="Y54" s="12"/>
      <c r="Z54" s="12"/>
      <c r="AA54" s="12"/>
    </row>
    <row r="55" spans="1:27" ht="84.75" customHeight="1" x14ac:dyDescent="0.25">
      <c r="A55" s="73" t="s">
        <v>330</v>
      </c>
      <c r="B55" s="9" t="str">
        <f>'П.1.1-24-29 '!B71</f>
        <v>Возврат заёмных средств (Строительство ВЛ-35 кВ Видим-Шумилово-Прибойный с установкой реклоузеров)</v>
      </c>
      <c r="C55" s="8" t="s">
        <v>133</v>
      </c>
      <c r="D55" s="8"/>
      <c r="E55" s="93"/>
      <c r="F55" s="93"/>
      <c r="G55" s="93"/>
      <c r="H55" s="86"/>
      <c r="I55" s="81">
        <f>'П.1.1-24-29 '!F71</f>
        <v>2026</v>
      </c>
      <c r="J55" s="81">
        <f>'П.1.1-24-29 '!G71</f>
        <v>2026</v>
      </c>
      <c r="K55" s="81"/>
      <c r="L55" s="81"/>
      <c r="M55" s="78"/>
      <c r="N55" s="78"/>
      <c r="O55" s="81"/>
      <c r="P55" s="81"/>
      <c r="Q55" s="7">
        <f>'П.1.1-24-29 '!W71</f>
        <v>7</v>
      </c>
      <c r="R55" s="81"/>
      <c r="S55" s="82"/>
      <c r="T55" s="12"/>
      <c r="U55" s="12"/>
      <c r="V55" s="12"/>
      <c r="W55" s="12"/>
      <c r="X55" s="12"/>
      <c r="Y55" s="12"/>
      <c r="Z55" s="12"/>
      <c r="AA55" s="12"/>
    </row>
    <row r="56" spans="1:27" s="52" customFormat="1" ht="74.25" customHeight="1" x14ac:dyDescent="0.25">
      <c r="A56" s="73" t="s">
        <v>37</v>
      </c>
      <c r="B56" s="67" t="str">
        <f>'П.1.1-24-29 '!B74</f>
        <v>Автоматизированная информационно-измерительная система учета электроэнергии АО «БЭСК»</v>
      </c>
      <c r="C56" s="78" t="s">
        <v>133</v>
      </c>
      <c r="D56" s="78"/>
      <c r="E56" s="93"/>
      <c r="F56" s="93"/>
      <c r="G56" s="93"/>
      <c r="H56" s="86"/>
      <c r="I56" s="78">
        <f>'П.1.1-24-29 '!F74</f>
        <v>2024</v>
      </c>
      <c r="J56" s="78">
        <f>'П.1.1-24-29 '!G74</f>
        <v>2024</v>
      </c>
      <c r="K56" s="81"/>
      <c r="L56" s="81"/>
      <c r="M56" s="78"/>
      <c r="N56" s="78"/>
      <c r="O56" s="81"/>
      <c r="P56" s="81"/>
      <c r="Q56" s="85">
        <f>'П.1.1-24-29 '!W74</f>
        <v>15</v>
      </c>
      <c r="R56" s="85"/>
      <c r="S56" s="7"/>
      <c r="T56" s="12"/>
      <c r="U56" s="12"/>
      <c r="V56" s="12"/>
      <c r="W56" s="12"/>
      <c r="X56" s="12"/>
      <c r="Y56" s="12"/>
      <c r="Z56" s="12"/>
      <c r="AA56" s="12"/>
    </row>
    <row r="57" spans="1:27" ht="80.25" customHeight="1" x14ac:dyDescent="0.25">
      <c r="A57" s="73" t="s">
        <v>38</v>
      </c>
      <c r="B57" s="67" t="str">
        <f>'П.1.1-24-29 '!B75</f>
        <v>Автоматизированная информационно-измерительная система учета электроэнергии АО «БЭСК»</v>
      </c>
      <c r="C57" s="78" t="s">
        <v>133</v>
      </c>
      <c r="D57" s="8"/>
      <c r="E57" s="64"/>
      <c r="F57" s="64"/>
      <c r="G57" s="64"/>
      <c r="H57" s="41"/>
      <c r="I57" s="78">
        <f>'П.1.1-24-29 '!F75</f>
        <v>2025</v>
      </c>
      <c r="J57" s="78">
        <f>'П.1.1-24-29 '!G75</f>
        <v>2029</v>
      </c>
      <c r="K57" s="12"/>
      <c r="L57" s="12"/>
      <c r="M57" s="8"/>
      <c r="N57" s="12"/>
      <c r="O57" s="12"/>
      <c r="P57" s="12"/>
      <c r="Q57" s="85">
        <f>'П.1.1-24-29 '!W75</f>
        <v>81.24483840000002</v>
      </c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1:27" ht="82.9" customHeight="1" x14ac:dyDescent="0.25">
      <c r="A58" s="73" t="s">
        <v>89</v>
      </c>
      <c r="B58" s="67" t="str">
        <f>'П.1.1-24-29 '!B76</f>
        <v>Строительство ЛЭП-10 кВ от поселка Тамтачет через поселок Полинчет до поселка Кондратьево в Тайшетском районе</v>
      </c>
      <c r="C58" s="78" t="s">
        <v>133</v>
      </c>
      <c r="D58" s="8" t="s">
        <v>149</v>
      </c>
      <c r="E58" s="64"/>
      <c r="F58" s="64"/>
      <c r="G58" s="64">
        <v>33.65</v>
      </c>
      <c r="H58" s="41"/>
      <c r="I58" s="78">
        <f>'П.1.1-24-29 '!F76</f>
        <v>2022</v>
      </c>
      <c r="J58" s="78">
        <f>'П.1.1-24-29 '!G76</f>
        <v>2025</v>
      </c>
      <c r="K58" s="12"/>
      <c r="L58" s="12"/>
      <c r="M58" s="8"/>
      <c r="N58" s="12"/>
      <c r="O58" s="12"/>
      <c r="P58" s="12"/>
      <c r="Q58" s="85">
        <f>'П.1.1-24-29 '!W76</f>
        <v>127.13393423999999</v>
      </c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1:27" s="52" customFormat="1" ht="112.5" customHeight="1" x14ac:dyDescent="0.25">
      <c r="A59" s="73" t="s">
        <v>39</v>
      </c>
      <c r="B59" s="67" t="str">
        <f>'П.1.1-24-29 '!B77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 (2,01 МВА/10,83 км)</v>
      </c>
      <c r="C59" s="78" t="s">
        <v>133</v>
      </c>
      <c r="D59" s="8" t="s">
        <v>135</v>
      </c>
      <c r="E59" s="64">
        <v>2.0099999999999998</v>
      </c>
      <c r="F59" s="64"/>
      <c r="G59" s="64">
        <v>10.83</v>
      </c>
      <c r="H59" s="41"/>
      <c r="I59" s="78">
        <f>'П.1.1-24-29 '!F77</f>
        <v>2024</v>
      </c>
      <c r="J59" s="78">
        <f>'П.1.1-24-29 '!G77</f>
        <v>2024</v>
      </c>
      <c r="K59" s="12"/>
      <c r="L59" s="12"/>
      <c r="M59" s="8"/>
      <c r="N59" s="12"/>
      <c r="O59" s="12"/>
      <c r="P59" s="12"/>
      <c r="Q59" s="85">
        <f>'П.1.1-24-29 '!W77</f>
        <v>58.292515510000001</v>
      </c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 spans="1:27" ht="100.9" customHeight="1" x14ac:dyDescent="0.25">
      <c r="A60" s="73" t="s">
        <v>40</v>
      </c>
      <c r="B60" s="67" t="str">
        <f>'П.1.1-24-29 '!B78</f>
        <v>Строительство электрических сетей напряжением 10(6)-0,4 кВ в Ангарском городском округе, в т.ч. в п.Мегет (1,05МВА/20,14км)</v>
      </c>
      <c r="C60" s="78" t="s">
        <v>133</v>
      </c>
      <c r="D60" s="8" t="s">
        <v>497</v>
      </c>
      <c r="E60" s="64">
        <v>1.05</v>
      </c>
      <c r="F60" s="64"/>
      <c r="G60" s="64">
        <v>20.14</v>
      </c>
      <c r="H60" s="41"/>
      <c r="I60" s="78">
        <f>'П.1.1-24-29 '!F78</f>
        <v>2025</v>
      </c>
      <c r="J60" s="78">
        <f>'П.1.1-24-29 '!G78</f>
        <v>2029</v>
      </c>
      <c r="K60" s="12"/>
      <c r="L60" s="12"/>
      <c r="M60" s="8"/>
      <c r="N60" s="12"/>
      <c r="O60" s="12"/>
      <c r="P60" s="12"/>
      <c r="Q60" s="85">
        <f>'П.1.1-24-29 '!W78</f>
        <v>196.9394609853436</v>
      </c>
      <c r="R60" s="12"/>
      <c r="S60" s="12"/>
      <c r="T60" s="12"/>
      <c r="U60" s="12"/>
      <c r="V60" s="12"/>
      <c r="W60" s="12"/>
      <c r="X60" s="12"/>
      <c r="Y60" s="12"/>
      <c r="Z60" s="12"/>
      <c r="AA60" s="12"/>
    </row>
    <row r="61" spans="1:27" ht="157.5" customHeight="1" x14ac:dyDescent="0.25">
      <c r="A61" s="73" t="s">
        <v>216</v>
      </c>
      <c r="B61" s="67" t="str">
        <f>'П.1.1-24-29 '!B79</f>
        <v>Строительство электрических сетей напряжением 10(6)-0,4 кВ в Ленинском районе города Иркутска по ул.Речная, ул. 2-я Ворошиловская, ул.Кутузова, ул.Куликовская, ул.Новаторов, ул.Гравийная; ул.Волгоградская; ул. Трактовая, ул.Громовой (0,8 МВА/10,24км)</v>
      </c>
      <c r="C61" s="78" t="s">
        <v>133</v>
      </c>
      <c r="D61" s="8" t="s">
        <v>242</v>
      </c>
      <c r="E61" s="64">
        <v>0.8</v>
      </c>
      <c r="F61" s="64"/>
      <c r="G61" s="64">
        <v>10.239999999999998</v>
      </c>
      <c r="H61" s="41"/>
      <c r="I61" s="78">
        <f>'П.1.1-24-29 '!F79</f>
        <v>2025</v>
      </c>
      <c r="J61" s="78">
        <f>'П.1.1-24-29 '!G79</f>
        <v>2029</v>
      </c>
      <c r="K61" s="12"/>
      <c r="L61" s="12"/>
      <c r="M61" s="8"/>
      <c r="N61" s="12"/>
      <c r="O61" s="12"/>
      <c r="P61" s="12"/>
      <c r="Q61" s="85">
        <f>'П.1.1-24-29 '!W79</f>
        <v>78.925311958518606</v>
      </c>
      <c r="R61" s="12"/>
      <c r="S61" s="12"/>
      <c r="T61" s="12"/>
      <c r="U61" s="12"/>
      <c r="V61" s="12"/>
      <c r="W61" s="12"/>
      <c r="X61" s="12"/>
      <c r="Y61" s="12"/>
      <c r="Z61" s="12"/>
      <c r="AA61" s="12"/>
    </row>
    <row r="62" spans="1:27" s="52" customFormat="1" ht="100.9" customHeight="1" x14ac:dyDescent="0.25">
      <c r="A62" s="73" t="s">
        <v>41</v>
      </c>
      <c r="B62" s="67" t="str">
        <f>'П.1.1-24-29 '!B80</f>
        <v>Строительство электрических сетей напряжением 10(6)-0,4кВ в городе Усть-Илимске, в р-не ст. Правобережная; р.п. Железнодорожный Усть-Илимского р-на (1,26 МВА/ 0,77 км)</v>
      </c>
      <c r="C62" s="78" t="s">
        <v>133</v>
      </c>
      <c r="D62" s="8" t="s">
        <v>136</v>
      </c>
      <c r="E62" s="64">
        <v>1.26</v>
      </c>
      <c r="F62" s="64"/>
      <c r="G62" s="64">
        <v>0.77</v>
      </c>
      <c r="H62" s="41"/>
      <c r="I62" s="78">
        <f>'П.1.1-24-29 '!F80</f>
        <v>2024</v>
      </c>
      <c r="J62" s="78">
        <f>'П.1.1-24-29 '!G80</f>
        <v>2024</v>
      </c>
      <c r="K62" s="12"/>
      <c r="L62" s="12"/>
      <c r="M62" s="8"/>
      <c r="N62" s="12"/>
      <c r="O62" s="12"/>
      <c r="P62" s="12"/>
      <c r="Q62" s="85">
        <f>'П.1.1-24-29 '!W80</f>
        <v>3.5</v>
      </c>
      <c r="R62" s="12"/>
      <c r="S62" s="12"/>
      <c r="T62" s="12"/>
      <c r="U62" s="12"/>
      <c r="V62" s="12"/>
      <c r="W62" s="12"/>
      <c r="X62" s="12"/>
      <c r="Y62" s="12"/>
      <c r="Z62" s="12"/>
      <c r="AA62" s="12"/>
    </row>
    <row r="63" spans="1:27" ht="95.25" customHeight="1" x14ac:dyDescent="0.25">
      <c r="A63" s="73" t="s">
        <v>42</v>
      </c>
      <c r="B63" s="67" t="str">
        <f>'П.1.1-24-29 '!B81</f>
        <v>Строительство электрических сетей напряжением 10(6)-0,4кВ в  Усть-Илимском районе, р.п. Железнодорожный, микрорайон Вокзальный (1,6 МВА/ 5,5 км)</v>
      </c>
      <c r="C63" s="78" t="s">
        <v>133</v>
      </c>
      <c r="D63" s="8" t="s">
        <v>293</v>
      </c>
      <c r="E63" s="64">
        <v>1.6</v>
      </c>
      <c r="F63" s="64"/>
      <c r="G63" s="64">
        <v>5.5</v>
      </c>
      <c r="H63" s="41"/>
      <c r="I63" s="78">
        <f>'П.1.1-24-29 '!F81</f>
        <v>2025</v>
      </c>
      <c r="J63" s="78">
        <f>'П.1.1-24-29 '!G81</f>
        <v>2029</v>
      </c>
      <c r="K63" s="12"/>
      <c r="L63" s="12"/>
      <c r="M63" s="8"/>
      <c r="N63" s="12"/>
      <c r="O63" s="12"/>
      <c r="P63" s="12"/>
      <c r="Q63" s="85">
        <f>'П.1.1-24-29 '!W81</f>
        <v>29.231199943862212</v>
      </c>
      <c r="R63" s="12"/>
      <c r="S63" s="12"/>
      <c r="T63" s="12"/>
      <c r="U63" s="12"/>
      <c r="V63" s="12"/>
      <c r="W63" s="12"/>
      <c r="X63" s="12"/>
      <c r="Y63" s="12"/>
      <c r="Z63" s="12"/>
      <c r="AA63" s="12"/>
    </row>
    <row r="64" spans="1:27" s="52" customFormat="1" ht="80.25" customHeight="1" x14ac:dyDescent="0.25">
      <c r="A64" s="73" t="s">
        <v>43</v>
      </c>
      <c r="B64" s="67" t="str">
        <f>'П.1.1-24-29 '!B82</f>
        <v>Строительство электрических сетей в жилом районе Порожский, городе Братске (0,63 МВА/1,5 км)</v>
      </c>
      <c r="C64" s="78" t="s">
        <v>133</v>
      </c>
      <c r="D64" s="8" t="s">
        <v>134</v>
      </c>
      <c r="E64" s="64">
        <v>0.63</v>
      </c>
      <c r="F64" s="64"/>
      <c r="G64" s="64">
        <v>1.5</v>
      </c>
      <c r="H64" s="41"/>
      <c r="I64" s="78">
        <f>'П.1.1-24-29 '!F82</f>
        <v>2024</v>
      </c>
      <c r="J64" s="78">
        <f>'П.1.1-24-29 '!G82</f>
        <v>2024</v>
      </c>
      <c r="K64" s="12"/>
      <c r="L64" s="12"/>
      <c r="M64" s="8"/>
      <c r="N64" s="12"/>
      <c r="O64" s="12"/>
      <c r="P64" s="12"/>
      <c r="Q64" s="85">
        <f>'П.1.1-24-29 '!W82</f>
        <v>7.2</v>
      </c>
      <c r="R64" s="12"/>
      <c r="S64" s="12"/>
      <c r="T64" s="12"/>
      <c r="U64" s="12"/>
      <c r="V64" s="12"/>
      <c r="W64" s="12"/>
      <c r="X64" s="12"/>
      <c r="Y64" s="12"/>
      <c r="Z64" s="12"/>
      <c r="AA64" s="12"/>
    </row>
    <row r="65" spans="1:27" ht="99" customHeight="1" x14ac:dyDescent="0.25">
      <c r="A65" s="73" t="s">
        <v>44</v>
      </c>
      <c r="B65" s="67" t="str">
        <f>'П.1.1-24-29 '!B83</f>
        <v>Строительство электрических сетей в жилом районе Порожский, городе Братске (1,6 МВА/5,6 км)</v>
      </c>
      <c r="C65" s="78" t="s">
        <v>133</v>
      </c>
      <c r="D65" s="8" t="s">
        <v>134</v>
      </c>
      <c r="E65" s="64">
        <v>1.6</v>
      </c>
      <c r="F65" s="64"/>
      <c r="G65" s="64">
        <v>5.6</v>
      </c>
      <c r="H65" s="41"/>
      <c r="I65" s="78">
        <f>'П.1.1-24-29 '!F83</f>
        <v>2025</v>
      </c>
      <c r="J65" s="78">
        <f>'П.1.1-24-29 '!G83</f>
        <v>2029</v>
      </c>
      <c r="K65" s="12"/>
      <c r="L65" s="12"/>
      <c r="M65" s="8"/>
      <c r="N65" s="12"/>
      <c r="O65" s="12"/>
      <c r="P65" s="12"/>
      <c r="Q65" s="85">
        <f>'П.1.1-24-29 '!W83</f>
        <v>29.324199943862212</v>
      </c>
      <c r="R65" s="12"/>
      <c r="S65" s="12"/>
      <c r="T65" s="12"/>
      <c r="U65" s="12"/>
      <c r="V65" s="12"/>
      <c r="W65" s="12"/>
      <c r="X65" s="12"/>
      <c r="Y65" s="12"/>
      <c r="Z65" s="12"/>
      <c r="AA65" s="12"/>
    </row>
    <row r="66" spans="1:27" s="52" customFormat="1" ht="132.75" customHeight="1" x14ac:dyDescent="0.25">
      <c r="A66" s="73" t="s">
        <v>45</v>
      </c>
      <c r="B66" s="67" t="str">
        <f>'П.1.1-24-29 '!B84</f>
        <v>Строительство электрических сетей в городе Вихоревка, поселках Прибрежный, Покосное, Тангуй, Тарма, Кежемский Братского района (1,05 мВА/ 12,1 км), в т.ч. установка реклоузеров на ВЛ-35кВ Видим-Шумилово-Прибойный</v>
      </c>
      <c r="C66" s="78" t="s">
        <v>133</v>
      </c>
      <c r="D66" s="8" t="s">
        <v>137</v>
      </c>
      <c r="E66" s="64">
        <v>1.05</v>
      </c>
      <c r="F66" s="64"/>
      <c r="G66" s="64">
        <v>12.1</v>
      </c>
      <c r="H66" s="41"/>
      <c r="I66" s="78">
        <f>'П.1.1-24-29 '!F84</f>
        <v>2024</v>
      </c>
      <c r="J66" s="78">
        <f>'П.1.1-24-29 '!G84</f>
        <v>2024</v>
      </c>
      <c r="K66" s="12"/>
      <c r="L66" s="12"/>
      <c r="M66" s="8"/>
      <c r="N66" s="12"/>
      <c r="O66" s="12"/>
      <c r="P66" s="12"/>
      <c r="Q66" s="85">
        <f>'П.1.1-24-29 '!W84</f>
        <v>67.342367069999995</v>
      </c>
      <c r="R66" s="12"/>
      <c r="S66" s="12"/>
      <c r="T66" s="12"/>
      <c r="U66" s="12"/>
      <c r="V66" s="12"/>
      <c r="W66" s="12"/>
      <c r="X66" s="12"/>
      <c r="Y66" s="12"/>
      <c r="Z66" s="12"/>
      <c r="AA66" s="12"/>
    </row>
    <row r="67" spans="1:27" s="52" customFormat="1" ht="132.75" customHeight="1" x14ac:dyDescent="0.25">
      <c r="A67" s="73" t="s">
        <v>46</v>
      </c>
      <c r="B67" s="67" t="str">
        <f>'П.1.1-24-29 '!B85</f>
        <v>Строительство электрических сетей в городе Вихоревка Братского района, по ул.Бича, ул.Рябиновая; ул.Советская (1,03МВА/1,47км)</v>
      </c>
      <c r="C67" s="78" t="s">
        <v>133</v>
      </c>
      <c r="D67" s="8" t="s">
        <v>241</v>
      </c>
      <c r="E67" s="64">
        <v>1.03</v>
      </c>
      <c r="F67" s="64"/>
      <c r="G67" s="64">
        <v>1.4700000000000002</v>
      </c>
      <c r="H67" s="41"/>
      <c r="I67" s="78">
        <f>'П.1.1-24-29 '!F85</f>
        <v>2025</v>
      </c>
      <c r="J67" s="78">
        <f>'П.1.1-24-29 '!G85</f>
        <v>2027</v>
      </c>
      <c r="K67" s="12"/>
      <c r="L67" s="12"/>
      <c r="M67" s="8"/>
      <c r="N67" s="12"/>
      <c r="O67" s="12"/>
      <c r="P67" s="12"/>
      <c r="Q67" s="85">
        <f>'П.1.1-24-29 '!W85</f>
        <v>9.2734962295436016</v>
      </c>
      <c r="R67" s="12"/>
      <c r="S67" s="12"/>
      <c r="T67" s="12"/>
      <c r="U67" s="12"/>
      <c r="V67" s="12"/>
      <c r="W67" s="12"/>
      <c r="X67" s="12"/>
      <c r="Y67" s="12"/>
      <c r="Z67" s="12"/>
      <c r="AA67" s="12"/>
    </row>
    <row r="68" spans="1:27" s="52" customFormat="1" ht="132.75" customHeight="1" x14ac:dyDescent="0.25">
      <c r="A68" s="73" t="s">
        <v>47</v>
      </c>
      <c r="B68" s="67" t="str">
        <f>'П.1.1-24-29 '!B86</f>
        <v>Строительство электрических сетей в п.Прибрежный Братского района, по ул. Сосновая; Октябрьская, ул.Российская (0,8МВА/1,66км)</v>
      </c>
      <c r="C68" s="78" t="s">
        <v>133</v>
      </c>
      <c r="D68" s="8" t="s">
        <v>496</v>
      </c>
      <c r="E68" s="64">
        <v>0.8</v>
      </c>
      <c r="F68" s="64"/>
      <c r="G68" s="64">
        <v>1.6600000000000001</v>
      </c>
      <c r="H68" s="41"/>
      <c r="I68" s="78">
        <f>'П.1.1-24-29 '!F86</f>
        <v>2025</v>
      </c>
      <c r="J68" s="78">
        <f>'П.1.1-24-29 '!G86</f>
        <v>2026</v>
      </c>
      <c r="K68" s="12"/>
      <c r="L68" s="12"/>
      <c r="M68" s="8"/>
      <c r="N68" s="12"/>
      <c r="O68" s="12"/>
      <c r="P68" s="12"/>
      <c r="Q68" s="85">
        <f>'П.1.1-24-29 '!W86</f>
        <v>10.128201755800001</v>
      </c>
      <c r="R68" s="12"/>
      <c r="S68" s="12"/>
      <c r="T68" s="12"/>
      <c r="U68" s="12"/>
      <c r="V68" s="12"/>
      <c r="W68" s="12"/>
      <c r="X68" s="12"/>
      <c r="Y68" s="12"/>
      <c r="Z68" s="12"/>
      <c r="AA68" s="12"/>
    </row>
    <row r="69" spans="1:27" s="52" customFormat="1" ht="132.75" customHeight="1" x14ac:dyDescent="0.25">
      <c r="A69" s="73" t="s">
        <v>147</v>
      </c>
      <c r="B69" s="67" t="str">
        <f>'П.1.1-24-29 '!B87</f>
        <v>Строительство электрических сетей в п.Турма Братского района, ул.Больничная, пер.Пионерский; ул. Гагарина, пер. Больничный, ул.Горького (0,4МВА/2,15км)</v>
      </c>
      <c r="C69" s="78" t="s">
        <v>133</v>
      </c>
      <c r="D69" s="8" t="s">
        <v>498</v>
      </c>
      <c r="E69" s="64">
        <v>0.4</v>
      </c>
      <c r="F69" s="64"/>
      <c r="G69" s="64">
        <v>2.1500000000000004</v>
      </c>
      <c r="H69" s="41"/>
      <c r="I69" s="78">
        <f>'П.1.1-24-29 '!F87</f>
        <v>2025</v>
      </c>
      <c r="J69" s="78">
        <f>'П.1.1-24-29 '!G87</f>
        <v>2028</v>
      </c>
      <c r="K69" s="12"/>
      <c r="L69" s="12"/>
      <c r="M69" s="8"/>
      <c r="N69" s="12"/>
      <c r="O69" s="12"/>
      <c r="P69" s="12"/>
      <c r="Q69" s="85">
        <f>'П.1.1-24-29 '!W87</f>
        <v>10.586187051184433</v>
      </c>
      <c r="R69" s="12"/>
      <c r="S69" s="12"/>
      <c r="T69" s="12"/>
      <c r="U69" s="12"/>
      <c r="V69" s="12"/>
      <c r="W69" s="12"/>
      <c r="X69" s="12"/>
      <c r="Y69" s="12"/>
      <c r="Z69" s="12"/>
      <c r="AA69" s="12"/>
    </row>
    <row r="70" spans="1:27" s="52" customFormat="1" ht="132.75" customHeight="1" x14ac:dyDescent="0.25">
      <c r="A70" s="73" t="s">
        <v>48</v>
      </c>
      <c r="B70" s="67" t="str">
        <f>'П.1.1-24-29 '!B88</f>
        <v xml:space="preserve"> Строительство электрических сетей в с.Покосное Братского района, ул. Радищева, ул. Совхозная, ул. Мелиораторов, ул. Энергетиков (0,534км)</v>
      </c>
      <c r="C70" s="78" t="s">
        <v>133</v>
      </c>
      <c r="D70" s="8" t="s">
        <v>499</v>
      </c>
      <c r="E70" s="64">
        <v>0</v>
      </c>
      <c r="F70" s="64"/>
      <c r="G70" s="64">
        <v>0.53400000000000003</v>
      </c>
      <c r="H70" s="41"/>
      <c r="I70" s="78">
        <f>'П.1.1-24-29 '!F88</f>
        <v>2025</v>
      </c>
      <c r="J70" s="78">
        <f>'П.1.1-24-29 '!G88</f>
        <v>2025</v>
      </c>
      <c r="K70" s="12"/>
      <c r="L70" s="12"/>
      <c r="M70" s="8"/>
      <c r="N70" s="12"/>
      <c r="O70" s="12"/>
      <c r="P70" s="12"/>
      <c r="Q70" s="85">
        <f>'П.1.1-24-29 '!W88</f>
        <v>2.2480000000000002</v>
      </c>
      <c r="R70" s="12"/>
      <c r="S70" s="12"/>
      <c r="T70" s="12"/>
      <c r="U70" s="12"/>
      <c r="V70" s="12"/>
      <c r="W70" s="12"/>
      <c r="X70" s="12"/>
      <c r="Y70" s="12"/>
      <c r="Z70" s="12"/>
      <c r="AA70" s="12"/>
    </row>
    <row r="71" spans="1:27" s="52" customFormat="1" ht="132.75" customHeight="1" x14ac:dyDescent="0.25">
      <c r="A71" s="73" t="s">
        <v>95</v>
      </c>
      <c r="B71" s="67" t="str">
        <f>'П.1.1-24-29 '!B89</f>
        <v>Строительство электрических сетей в п. Бамбуй Братского района, ул.Нагорная (0,275км)</v>
      </c>
      <c r="C71" s="78" t="s">
        <v>133</v>
      </c>
      <c r="D71" s="8" t="s">
        <v>500</v>
      </c>
      <c r="E71" s="64">
        <v>0</v>
      </c>
      <c r="F71" s="64"/>
      <c r="G71" s="64">
        <v>0.27500000000000002</v>
      </c>
      <c r="H71" s="41"/>
      <c r="I71" s="78">
        <f>'П.1.1-24-29 '!F89</f>
        <v>2025</v>
      </c>
      <c r="J71" s="78">
        <f>'П.1.1-24-29 '!G89</f>
        <v>2025</v>
      </c>
      <c r="K71" s="12"/>
      <c r="L71" s="12"/>
      <c r="M71" s="8"/>
      <c r="N71" s="12"/>
      <c r="O71" s="12"/>
      <c r="P71" s="12"/>
      <c r="Q71" s="85">
        <f>'П.1.1-24-29 '!W89</f>
        <v>1.1579999999999999</v>
      </c>
      <c r="R71" s="12"/>
      <c r="S71" s="12"/>
      <c r="T71" s="12"/>
      <c r="U71" s="12"/>
      <c r="V71" s="12"/>
      <c r="W71" s="12"/>
      <c r="X71" s="12"/>
      <c r="Y71" s="12"/>
      <c r="Z71" s="12"/>
      <c r="AA71" s="12"/>
    </row>
    <row r="72" spans="1:27" s="52" customFormat="1" ht="132.75" customHeight="1" x14ac:dyDescent="0.25">
      <c r="A72" s="73" t="s">
        <v>96</v>
      </c>
      <c r="B72" s="67" t="str">
        <f>'П.1.1-24-29 '!B90</f>
        <v>Строительство электрических сетей в п. Новодолоново Братского района, ул. Набережная, ул.Лесная, ул.Новая, ул.Морская, ул.Комсомольская (0,4 МВА/1,1км)</v>
      </c>
      <c r="C72" s="78" t="s">
        <v>133</v>
      </c>
      <c r="D72" s="8" t="s">
        <v>501</v>
      </c>
      <c r="E72" s="64">
        <v>0.4</v>
      </c>
      <c r="F72" s="64"/>
      <c r="G72" s="64">
        <v>1.1000000000000001</v>
      </c>
      <c r="H72" s="41"/>
      <c r="I72" s="78">
        <f>'П.1.1-24-29 '!F90</f>
        <v>2027</v>
      </c>
      <c r="J72" s="78">
        <f>'П.1.1-24-29 '!G90</f>
        <v>2027</v>
      </c>
      <c r="K72" s="12"/>
      <c r="L72" s="12"/>
      <c r="M72" s="8"/>
      <c r="N72" s="12"/>
      <c r="O72" s="12"/>
      <c r="P72" s="12"/>
      <c r="Q72" s="85">
        <f>'П.1.1-24-29 '!W90</f>
        <v>5.9166862295436013</v>
      </c>
      <c r="R72" s="12"/>
      <c r="S72" s="12"/>
      <c r="T72" s="12"/>
      <c r="U72" s="12"/>
      <c r="V72" s="12"/>
      <c r="W72" s="12"/>
      <c r="X72" s="12"/>
      <c r="Y72" s="12"/>
      <c r="Z72" s="12"/>
      <c r="AA72" s="12"/>
    </row>
    <row r="73" spans="1:27" s="52" customFormat="1" ht="132.75" customHeight="1" x14ac:dyDescent="0.25">
      <c r="A73" s="73" t="s">
        <v>97</v>
      </c>
      <c r="B73" s="67" t="str">
        <f>'П.1.1-24-29 '!B91</f>
        <v>Строительство электрических сетей в п. Добчур Братского района, ул.Лесная, ул.Ленина, ул.Гагарина, ул.Советская, пер.Нагорный (0,4МВА/1,1км)</v>
      </c>
      <c r="C73" s="78" t="s">
        <v>133</v>
      </c>
      <c r="D73" s="8" t="s">
        <v>502</v>
      </c>
      <c r="E73" s="64">
        <v>0.4</v>
      </c>
      <c r="F73" s="64"/>
      <c r="G73" s="64">
        <v>1.1000000000000001</v>
      </c>
      <c r="H73" s="41"/>
      <c r="I73" s="78">
        <f>'П.1.1-24-29 '!F91</f>
        <v>2028</v>
      </c>
      <c r="J73" s="78">
        <f>'П.1.1-24-29 '!G91</f>
        <v>2028</v>
      </c>
      <c r="K73" s="12"/>
      <c r="L73" s="12"/>
      <c r="M73" s="8"/>
      <c r="N73" s="12"/>
      <c r="O73" s="12"/>
      <c r="P73" s="12"/>
      <c r="Q73" s="85">
        <f>'П.1.1-24-29 '!W91</f>
        <v>6.1651870511844331</v>
      </c>
      <c r="R73" s="12"/>
      <c r="S73" s="12"/>
      <c r="T73" s="12"/>
      <c r="U73" s="12"/>
      <c r="V73" s="12"/>
      <c r="W73" s="12"/>
      <c r="X73" s="12"/>
      <c r="Y73" s="12"/>
      <c r="Z73" s="12"/>
      <c r="AA73" s="12"/>
    </row>
    <row r="74" spans="1:27" s="52" customFormat="1" ht="132.75" customHeight="1" x14ac:dyDescent="0.25">
      <c r="A74" s="73" t="s">
        <v>175</v>
      </c>
      <c r="B74" s="67" t="str">
        <f>'П.1.1-24-29 '!B92</f>
        <v>Строительство электрических сетей в п. Илир Братского района, по ул.Сибирская, ул.Полевая, ул.Молодежная, ул.Строителей  (0,4МВА/1,1км)</v>
      </c>
      <c r="C74" s="78" t="s">
        <v>133</v>
      </c>
      <c r="D74" s="8" t="s">
        <v>503</v>
      </c>
      <c r="E74" s="64">
        <v>0.4</v>
      </c>
      <c r="F74" s="64"/>
      <c r="G74" s="64">
        <v>1.1000000000000001</v>
      </c>
      <c r="H74" s="41"/>
      <c r="I74" s="78">
        <f>'П.1.1-24-29 '!F92</f>
        <v>2029</v>
      </c>
      <c r="J74" s="78">
        <f>'П.1.1-24-29 '!G92</f>
        <v>2029</v>
      </c>
      <c r="K74" s="12"/>
      <c r="L74" s="12"/>
      <c r="M74" s="8"/>
      <c r="N74" s="12"/>
      <c r="O74" s="12"/>
      <c r="P74" s="12"/>
      <c r="Q74" s="85">
        <f>'П.1.1-24-29 '!W92</f>
        <v>6.4241249073341793</v>
      </c>
      <c r="R74" s="12"/>
      <c r="S74" s="12"/>
      <c r="T74" s="12"/>
      <c r="U74" s="12"/>
      <c r="V74" s="12"/>
      <c r="W74" s="12"/>
      <c r="X74" s="12"/>
      <c r="Y74" s="12"/>
      <c r="Z74" s="12"/>
      <c r="AA74" s="12"/>
    </row>
    <row r="75" spans="1:27" s="52" customFormat="1" ht="85.5" customHeight="1" x14ac:dyDescent="0.25">
      <c r="A75" s="73" t="s">
        <v>218</v>
      </c>
      <c r="B75" s="67" t="str">
        <f>'П.1.1-24-29 '!B93</f>
        <v>Строительство ВЛ-35 кВ Видим-Шумилово-Прибойный с установкой опор (1,915км)</v>
      </c>
      <c r="C75" s="78" t="s">
        <v>133</v>
      </c>
      <c r="D75" s="8" t="s">
        <v>504</v>
      </c>
      <c r="E75" s="64">
        <v>0</v>
      </c>
      <c r="F75" s="64"/>
      <c r="G75" s="64">
        <v>1.915</v>
      </c>
      <c r="H75" s="41"/>
      <c r="I75" s="78">
        <f>'П.1.1-24-29 '!F93</f>
        <v>2025</v>
      </c>
      <c r="J75" s="78">
        <f>'П.1.1-24-29 '!G93</f>
        <v>2029</v>
      </c>
      <c r="K75" s="12"/>
      <c r="L75" s="12"/>
      <c r="M75" s="8"/>
      <c r="N75" s="12"/>
      <c r="O75" s="12"/>
      <c r="P75" s="12"/>
      <c r="Q75" s="85">
        <f>'П.1.1-24-29 '!W93</f>
        <v>23.252054206784003</v>
      </c>
      <c r="R75" s="12"/>
      <c r="S75" s="12"/>
      <c r="T75" s="12"/>
      <c r="U75" s="12"/>
      <c r="V75" s="12"/>
      <c r="W75" s="12"/>
      <c r="X75" s="12"/>
      <c r="Y75" s="12"/>
      <c r="Z75" s="12"/>
      <c r="AA75" s="12"/>
    </row>
    <row r="76" spans="1:27" s="52" customFormat="1" ht="116.25" customHeight="1" x14ac:dyDescent="0.25">
      <c r="A76" s="73" t="s">
        <v>219</v>
      </c>
      <c r="B76" s="67" t="str">
        <f>'П.1.1-24-29 '!B94</f>
        <v>Строительство электрических сетей в п.Кежемский Братского района, ул.Мира, ул. Октябрьская, ул.Ручейная, пер. Пролетарский, ул.Первомайская, лесной массив в районе п.Кежемский (7,5км)</v>
      </c>
      <c r="C76" s="78" t="s">
        <v>133</v>
      </c>
      <c r="D76" s="8" t="s">
        <v>505</v>
      </c>
      <c r="E76" s="64">
        <v>0</v>
      </c>
      <c r="F76" s="64"/>
      <c r="G76" s="64">
        <v>7.5</v>
      </c>
      <c r="H76" s="41"/>
      <c r="I76" s="78">
        <f>'П.1.1-24-29 '!F94</f>
        <v>2025</v>
      </c>
      <c r="J76" s="78">
        <f>'П.1.1-24-29 '!G94</f>
        <v>2029</v>
      </c>
      <c r="K76" s="12"/>
      <c r="L76" s="12"/>
      <c r="M76" s="8"/>
      <c r="N76" s="12"/>
      <c r="O76" s="12"/>
      <c r="P76" s="12"/>
      <c r="Q76" s="85">
        <f>'П.1.1-24-29 '!W94</f>
        <v>34.064613997362152</v>
      </c>
      <c r="R76" s="12"/>
      <c r="S76" s="12"/>
      <c r="T76" s="12"/>
      <c r="U76" s="12"/>
      <c r="V76" s="12"/>
      <c r="W76" s="12"/>
      <c r="X76" s="12"/>
      <c r="Y76" s="12"/>
      <c r="Z76" s="12"/>
      <c r="AA76" s="12"/>
    </row>
    <row r="77" spans="1:27" s="52" customFormat="1" ht="93.75" customHeight="1" x14ac:dyDescent="0.25">
      <c r="A77" s="73" t="s">
        <v>220</v>
      </c>
      <c r="B77" s="67" t="str">
        <f>'П.1.1-24-29 '!B95</f>
        <v>Строительство новой  ПС 27,5 /10 кВ "Боровское" в 7-ми км от п.Боровской, в районе ст. Пашенный (0,63 МВА)</v>
      </c>
      <c r="C77" s="78" t="s">
        <v>133</v>
      </c>
      <c r="D77" s="8" t="s">
        <v>150</v>
      </c>
      <c r="E77" s="64">
        <v>0.63</v>
      </c>
      <c r="F77" s="64"/>
      <c r="G77" s="64">
        <v>0.12</v>
      </c>
      <c r="H77" s="41"/>
      <c r="I77" s="78">
        <f>'П.1.1-24-29 '!F95</f>
        <v>2025</v>
      </c>
      <c r="J77" s="78">
        <f>'П.1.1-24-29 '!G95</f>
        <v>2025</v>
      </c>
      <c r="K77" s="12"/>
      <c r="L77" s="12"/>
      <c r="M77" s="8"/>
      <c r="N77" s="12"/>
      <c r="O77" s="12"/>
      <c r="P77" s="12"/>
      <c r="Q77" s="85">
        <f>'П.1.1-24-29 '!W95</f>
        <v>34</v>
      </c>
      <c r="R77" s="12"/>
      <c r="S77" s="12"/>
      <c r="T77" s="12"/>
      <c r="U77" s="12"/>
      <c r="V77" s="12"/>
      <c r="W77" s="12"/>
      <c r="X77" s="12"/>
      <c r="Y77" s="12"/>
      <c r="Z77" s="12"/>
      <c r="AA77" s="12"/>
    </row>
    <row r="78" spans="1:27" ht="115.5" customHeight="1" x14ac:dyDescent="0.25">
      <c r="A78" s="73" t="s">
        <v>221</v>
      </c>
      <c r="B78" s="67" t="str">
        <f>'П.1.1-24-29 '!B96</f>
        <v>Строительство электрических сетей в п. Мамырь Братского района, ул.Молодёжная, ул. 40 лет Победы, ул.Таёжная (0,75км)</v>
      </c>
      <c r="C78" s="78" t="s">
        <v>133</v>
      </c>
      <c r="D78" s="8" t="s">
        <v>506</v>
      </c>
      <c r="E78" s="64">
        <v>0</v>
      </c>
      <c r="F78" s="64"/>
      <c r="G78" s="64">
        <v>0.75</v>
      </c>
      <c r="H78" s="41"/>
      <c r="I78" s="78">
        <f>'П.1.1-24-29 '!F96</f>
        <v>2025</v>
      </c>
      <c r="J78" s="78">
        <f>'П.1.1-24-29 '!G96</f>
        <v>2025</v>
      </c>
      <c r="K78" s="12"/>
      <c r="L78" s="12"/>
      <c r="M78" s="8"/>
      <c r="N78" s="12"/>
      <c r="O78" s="12"/>
      <c r="P78" s="12"/>
      <c r="Q78" s="85">
        <f>'П.1.1-24-29 '!W96</f>
        <v>3.1579999999999999</v>
      </c>
      <c r="R78" s="12"/>
      <c r="S78" s="12"/>
      <c r="T78" s="12"/>
      <c r="U78" s="12"/>
      <c r="V78" s="12"/>
      <c r="W78" s="12"/>
      <c r="X78" s="12"/>
      <c r="Y78" s="12"/>
      <c r="Z78" s="12"/>
      <c r="AA78" s="12"/>
    </row>
    <row r="79" spans="1:27" ht="94.5" customHeight="1" x14ac:dyDescent="0.25">
      <c r="A79" s="73" t="s">
        <v>323</v>
      </c>
      <c r="B79" s="67" t="str">
        <f>'П.1.1-24-29 '!B97</f>
        <v>Строительство электрических сетей в п. Шумилово Братского района, ул.Ленина, ул.Гагарина, ул. Центральная (0,8МВА/1,6км)</v>
      </c>
      <c r="C79" s="78" t="s">
        <v>133</v>
      </c>
      <c r="D79" s="8" t="s">
        <v>507</v>
      </c>
      <c r="E79" s="64">
        <v>0.8</v>
      </c>
      <c r="F79" s="64"/>
      <c r="G79" s="64">
        <v>1.6</v>
      </c>
      <c r="H79" s="41"/>
      <c r="I79" s="78">
        <f>'П.1.1-24-29 '!F97</f>
        <v>2025</v>
      </c>
      <c r="J79" s="78">
        <f>'П.1.1-24-29 '!G97</f>
        <v>2026</v>
      </c>
      <c r="K79" s="12"/>
      <c r="L79" s="12"/>
      <c r="M79" s="8"/>
      <c r="N79" s="12"/>
      <c r="O79" s="12"/>
      <c r="P79" s="12"/>
      <c r="Q79" s="85">
        <f>'П.1.1-24-29 '!W97</f>
        <v>9.6262017558000004</v>
      </c>
      <c r="R79" s="12"/>
      <c r="S79" s="12"/>
      <c r="T79" s="12"/>
      <c r="U79" s="12"/>
      <c r="V79" s="12"/>
      <c r="W79" s="12"/>
      <c r="X79" s="12"/>
      <c r="Y79" s="12"/>
      <c r="Z79" s="12"/>
      <c r="AA79" s="12"/>
    </row>
    <row r="80" spans="1:27" ht="87.75" customHeight="1" x14ac:dyDescent="0.25">
      <c r="A80" s="73" t="s">
        <v>460</v>
      </c>
      <c r="B80" s="67" t="str">
        <f>'П.1.1-24-29 '!B98</f>
        <v>Строительство электрических сетей в п.Сахарово Братского района, ул.Новая, ул.Молодёжная (0,4МВА/1,1км)</v>
      </c>
      <c r="C80" s="78" t="s">
        <v>133</v>
      </c>
      <c r="D80" s="8" t="s">
        <v>508</v>
      </c>
      <c r="E80" s="64">
        <v>0.4</v>
      </c>
      <c r="F80" s="64"/>
      <c r="G80" s="64">
        <v>1.1000000000000001</v>
      </c>
      <c r="H80" s="41"/>
      <c r="I80" s="78">
        <f>'П.1.1-24-29 '!F98</f>
        <v>2029</v>
      </c>
      <c r="J80" s="78">
        <f>'П.1.1-24-29 '!G98</f>
        <v>2029</v>
      </c>
      <c r="K80" s="12"/>
      <c r="L80" s="12"/>
      <c r="M80" s="8"/>
      <c r="N80" s="12"/>
      <c r="O80" s="12"/>
      <c r="P80" s="12"/>
      <c r="Q80" s="85">
        <f>'П.1.1-24-29 '!W98</f>
        <v>6.4241249073341793</v>
      </c>
      <c r="R80" s="12"/>
      <c r="S80" s="12"/>
      <c r="T80" s="12"/>
      <c r="U80" s="12"/>
      <c r="V80" s="12"/>
      <c r="W80" s="12"/>
      <c r="X80" s="12"/>
      <c r="Y80" s="12"/>
      <c r="Z80" s="12"/>
      <c r="AA80" s="12"/>
    </row>
    <row r="81" spans="1:29" s="52" customFormat="1" ht="72" customHeight="1" x14ac:dyDescent="0.25">
      <c r="A81" s="73" t="s">
        <v>461</v>
      </c>
      <c r="B81" s="67" t="str">
        <f>'П.1.1-24-29 '!B99</f>
        <v>Строительство электрических сетей в п. Семигорск Нижнеилимского района (1,1 км)</v>
      </c>
      <c r="C81" s="78" t="s">
        <v>133</v>
      </c>
      <c r="D81" s="8" t="s">
        <v>509</v>
      </c>
      <c r="E81" s="64">
        <v>0</v>
      </c>
      <c r="F81" s="64"/>
      <c r="G81" s="64">
        <v>1.1000000000000001</v>
      </c>
      <c r="H81" s="41"/>
      <c r="I81" s="78">
        <f>'П.1.1-24-29 '!F99</f>
        <v>2024</v>
      </c>
      <c r="J81" s="78">
        <f>'П.1.1-24-29 '!G99</f>
        <v>2024</v>
      </c>
      <c r="K81" s="12"/>
      <c r="L81" s="12"/>
      <c r="M81" s="8"/>
      <c r="N81" s="12"/>
      <c r="O81" s="12"/>
      <c r="P81" s="12"/>
      <c r="Q81" s="85">
        <f>'П.1.1-24-29 '!W99</f>
        <v>3.7</v>
      </c>
      <c r="R81" s="12"/>
      <c r="S81" s="12"/>
      <c r="T81" s="12"/>
      <c r="U81" s="12"/>
      <c r="V81" s="12"/>
      <c r="W81" s="12"/>
      <c r="X81" s="12"/>
      <c r="Y81" s="12"/>
      <c r="Z81" s="12"/>
      <c r="AA81" s="12"/>
    </row>
    <row r="82" spans="1:29" ht="83.25" customHeight="1" x14ac:dyDescent="0.25">
      <c r="A82" s="73" t="s">
        <v>462</v>
      </c>
      <c r="B82" s="67" t="str">
        <f>'П.1.1-24-29 '!B100</f>
        <v>Строительство электрических сетей в п. Чистополянский Нижнеилимского района, ул. Гагарина (0,75км)</v>
      </c>
      <c r="C82" s="78" t="s">
        <v>133</v>
      </c>
      <c r="D82" s="8" t="s">
        <v>510</v>
      </c>
      <c r="E82" s="64">
        <v>0</v>
      </c>
      <c r="F82" s="64"/>
      <c r="G82" s="64">
        <v>0.75</v>
      </c>
      <c r="H82" s="41"/>
      <c r="I82" s="78">
        <f>'П.1.1-24-29 '!F100</f>
        <v>2025</v>
      </c>
      <c r="J82" s="78">
        <f>'П.1.1-24-29 '!G100</f>
        <v>2025</v>
      </c>
      <c r="K82" s="12"/>
      <c r="L82" s="12"/>
      <c r="M82" s="8"/>
      <c r="N82" s="12"/>
      <c r="O82" s="12"/>
      <c r="P82" s="12"/>
      <c r="Q82" s="85">
        <f>'П.1.1-24-29 '!W100</f>
        <v>2.3540000000000001</v>
      </c>
      <c r="R82" s="12"/>
      <c r="S82" s="12"/>
      <c r="T82" s="12"/>
      <c r="U82" s="12"/>
      <c r="V82" s="12"/>
      <c r="W82" s="12"/>
      <c r="X82" s="12"/>
      <c r="Y82" s="12"/>
      <c r="Z82" s="12"/>
      <c r="AA82" s="12"/>
    </row>
    <row r="83" spans="1:29" ht="83.25" customHeight="1" x14ac:dyDescent="0.25">
      <c r="A83" s="73" t="s">
        <v>463</v>
      </c>
      <c r="B83" s="67" t="str">
        <f>'П.1.1-24-29 '!B101</f>
        <v>Строительство электрических сетей в п.Речушка Нижнеилимского района, ул.Таёжная, ул.Молодежная, ул. Новая; ул.Школьная (1,03МВА/2,17км)</v>
      </c>
      <c r="C83" s="78" t="s">
        <v>133</v>
      </c>
      <c r="D83" s="8" t="s">
        <v>511</v>
      </c>
      <c r="E83" s="64">
        <v>1.03</v>
      </c>
      <c r="F83" s="64"/>
      <c r="G83" s="64">
        <v>2.17</v>
      </c>
      <c r="H83" s="41"/>
      <c r="I83" s="78">
        <f>'П.1.1-24-29 '!F101</f>
        <v>2025</v>
      </c>
      <c r="J83" s="78">
        <f>'П.1.1-24-29 '!G101</f>
        <v>2026</v>
      </c>
      <c r="K83" s="12"/>
      <c r="L83" s="12"/>
      <c r="M83" s="8"/>
      <c r="N83" s="12"/>
      <c r="O83" s="12"/>
      <c r="P83" s="12"/>
      <c r="Q83" s="85">
        <f>'П.1.1-24-29 '!W101</f>
        <v>10.6782017558</v>
      </c>
      <c r="R83" s="12"/>
      <c r="S83" s="12"/>
      <c r="T83" s="12"/>
      <c r="U83" s="12"/>
      <c r="V83" s="12"/>
      <c r="W83" s="12"/>
      <c r="X83" s="12"/>
      <c r="Y83" s="12"/>
      <c r="Z83" s="12"/>
      <c r="AA83" s="12"/>
    </row>
    <row r="84" spans="1:29" ht="83.25" customHeight="1" x14ac:dyDescent="0.25">
      <c r="A84" s="73" t="s">
        <v>464</v>
      </c>
      <c r="B84" s="67" t="str">
        <f>'П.1.1-24-29 '!B102</f>
        <v xml:space="preserve">Строительство электрических сетей в г.Железногорск-Илимский Нижнеилимского района, промплощадка коршуновского ГОКа   (0,4км)     </v>
      </c>
      <c r="C84" s="78" t="s">
        <v>133</v>
      </c>
      <c r="D84" s="8" t="s">
        <v>512</v>
      </c>
      <c r="E84" s="64">
        <v>0</v>
      </c>
      <c r="F84" s="64"/>
      <c r="G84" s="64">
        <v>0.4</v>
      </c>
      <c r="H84" s="41"/>
      <c r="I84" s="78">
        <f>'П.1.1-24-29 '!F102</f>
        <v>2025</v>
      </c>
      <c r="J84" s="78">
        <f>'П.1.1-24-29 '!G102</f>
        <v>2025</v>
      </c>
      <c r="K84" s="12"/>
      <c r="L84" s="12"/>
      <c r="M84" s="8"/>
      <c r="N84" s="12"/>
      <c r="O84" s="12"/>
      <c r="P84" s="12"/>
      <c r="Q84" s="85">
        <f>'П.1.1-24-29 '!W102</f>
        <v>1.746</v>
      </c>
      <c r="R84" s="12"/>
      <c r="S84" s="12"/>
      <c r="T84" s="12"/>
      <c r="U84" s="12"/>
      <c r="V84" s="12"/>
      <c r="W84" s="12"/>
      <c r="X84" s="12"/>
      <c r="Y84" s="12"/>
      <c r="Z84" s="12"/>
      <c r="AA84" s="12"/>
    </row>
    <row r="85" spans="1:29" ht="68.25" customHeight="1" x14ac:dyDescent="0.25">
      <c r="A85" s="73" t="s">
        <v>465</v>
      </c>
      <c r="B85" s="67" t="str">
        <f>'П.1.1-24-29 '!B103</f>
        <v>Строительство электрических сетей в р.п.Радищев Нижнеилимского района (0,63МВА)</v>
      </c>
      <c r="C85" s="78" t="s">
        <v>133</v>
      </c>
      <c r="D85" s="8" t="s">
        <v>485</v>
      </c>
      <c r="E85" s="64">
        <v>0.63</v>
      </c>
      <c r="F85" s="64"/>
      <c r="G85" s="64">
        <v>0</v>
      </c>
      <c r="H85" s="41"/>
      <c r="I85" s="78">
        <f>'П.1.1-24-29 '!F103</f>
        <v>2025</v>
      </c>
      <c r="J85" s="78">
        <f>'П.1.1-24-29 '!G103</f>
        <v>2025</v>
      </c>
      <c r="K85" s="12"/>
      <c r="L85" s="12"/>
      <c r="M85" s="8"/>
      <c r="N85" s="12"/>
      <c r="O85" s="12"/>
      <c r="P85" s="12"/>
      <c r="Q85" s="85">
        <f>'П.1.1-24-29 '!W103</f>
        <v>0.48299999999999998</v>
      </c>
      <c r="R85" s="12"/>
      <c r="S85" s="12"/>
      <c r="T85" s="12"/>
      <c r="U85" s="12"/>
      <c r="V85" s="12"/>
      <c r="W85" s="12"/>
      <c r="X85" s="12"/>
      <c r="Y85" s="12"/>
      <c r="Z85" s="12"/>
      <c r="AA85" s="12"/>
    </row>
    <row r="86" spans="1:29" ht="101.25" customHeight="1" x14ac:dyDescent="0.25">
      <c r="A86" s="73" t="s">
        <v>466</v>
      </c>
      <c r="B86" s="67" t="str">
        <f>'П.1.1-24-29 '!B104</f>
        <v>Строительство электрических сетей в р.п.Новая Игирма Нижнеилимского района, по ул.Пионерская, ул.Радищева; ул.Целинная, ул.Бархатова, ул.Киевская (0,8МВА/2,2км)</v>
      </c>
      <c r="C86" s="78" t="s">
        <v>133</v>
      </c>
      <c r="D86" s="8" t="s">
        <v>487</v>
      </c>
      <c r="E86" s="64">
        <v>0.8</v>
      </c>
      <c r="F86" s="64"/>
      <c r="G86" s="64">
        <v>2.2000000000000002</v>
      </c>
      <c r="H86" s="41"/>
      <c r="I86" s="78">
        <f>'П.1.1-24-29 '!F104</f>
        <v>2027</v>
      </c>
      <c r="J86" s="78">
        <f>'П.1.1-24-29 '!G104</f>
        <v>2028</v>
      </c>
      <c r="K86" s="12"/>
      <c r="L86" s="12"/>
      <c r="M86" s="8"/>
      <c r="N86" s="12"/>
      <c r="O86" s="12"/>
      <c r="P86" s="12"/>
      <c r="Q86" s="85">
        <f>'П.1.1-24-29 '!W104</f>
        <v>12.081873280728034</v>
      </c>
      <c r="R86" s="12"/>
      <c r="S86" s="12"/>
      <c r="T86" s="12"/>
      <c r="U86" s="12"/>
      <c r="V86" s="12"/>
      <c r="W86" s="12"/>
      <c r="X86" s="12"/>
      <c r="Y86" s="12"/>
      <c r="Z86" s="12"/>
      <c r="AA86" s="12"/>
    </row>
    <row r="87" spans="1:29" ht="85.5" customHeight="1" x14ac:dyDescent="0.25">
      <c r="A87" s="73" t="s">
        <v>467</v>
      </c>
      <c r="B87" s="67" t="str">
        <f>'П.1.1-24-29 '!B105</f>
        <v>Строительство электрических сетей в п.Янгель Нижнеилимского района, ул.Первых Строителей (0,4МВА/1,1км)</v>
      </c>
      <c r="C87" s="78" t="s">
        <v>133</v>
      </c>
      <c r="D87" s="8" t="s">
        <v>489</v>
      </c>
      <c r="E87" s="64">
        <v>0.4</v>
      </c>
      <c r="F87" s="64"/>
      <c r="G87" s="64">
        <v>1.1000000000000001</v>
      </c>
      <c r="H87" s="41"/>
      <c r="I87" s="78">
        <f>'П.1.1-24-29 '!F105</f>
        <v>2029</v>
      </c>
      <c r="J87" s="78">
        <f>'П.1.1-24-29 '!G105</f>
        <v>2029</v>
      </c>
      <c r="K87" s="12"/>
      <c r="L87" s="12"/>
      <c r="M87" s="8"/>
      <c r="N87" s="12"/>
      <c r="O87" s="12"/>
      <c r="P87" s="12"/>
      <c r="Q87" s="85">
        <f>'П.1.1-24-29 '!W105</f>
        <v>6.4241249073341793</v>
      </c>
      <c r="R87" s="12"/>
      <c r="S87" s="12"/>
      <c r="T87" s="12"/>
      <c r="U87" s="12"/>
      <c r="V87" s="12"/>
      <c r="W87" s="12"/>
      <c r="X87" s="12"/>
      <c r="Y87" s="12"/>
      <c r="Z87" s="12"/>
      <c r="AA87" s="12"/>
    </row>
    <row r="88" spans="1:29" s="52" customFormat="1" ht="74.25" customHeight="1" x14ac:dyDescent="0.25">
      <c r="A88" s="73" t="s">
        <v>468</v>
      </c>
      <c r="B88" s="67" t="str">
        <f>'П.1.1-24-29 '!B106</f>
        <v>Строительство электрических сетей в посёлках Лесогорск, Чунский Чунского района (5,24 км)</v>
      </c>
      <c r="C88" s="78" t="s">
        <v>133</v>
      </c>
      <c r="D88" s="8" t="s">
        <v>493</v>
      </c>
      <c r="E88" s="64">
        <v>0</v>
      </c>
      <c r="F88" s="64"/>
      <c r="G88" s="64">
        <v>5.24</v>
      </c>
      <c r="H88" s="41"/>
      <c r="I88" s="78">
        <f>'П.1.1-24-29 '!F106</f>
        <v>2024</v>
      </c>
      <c r="J88" s="78">
        <f>'П.1.1-24-29 '!G106</f>
        <v>2024</v>
      </c>
      <c r="K88" s="12"/>
      <c r="L88" s="12"/>
      <c r="M88" s="8"/>
      <c r="N88" s="12"/>
      <c r="O88" s="12"/>
      <c r="P88" s="12"/>
      <c r="Q88" s="85">
        <f>'П.1.1-24-29 '!W106</f>
        <v>16.5</v>
      </c>
      <c r="R88" s="12"/>
      <c r="S88" s="12"/>
      <c r="T88" s="12"/>
      <c r="U88" s="12"/>
      <c r="V88" s="12"/>
      <c r="W88" s="12"/>
      <c r="X88" s="12"/>
      <c r="Y88" s="12"/>
      <c r="Z88" s="12"/>
      <c r="AA88" s="12"/>
    </row>
    <row r="89" spans="1:29" ht="167.25" customHeight="1" x14ac:dyDescent="0.25">
      <c r="A89" s="73" t="s">
        <v>469</v>
      </c>
      <c r="B89" s="67" t="str">
        <f>'П.1.1-24-29 '!B107</f>
        <v>Строительство электрических сетей в п. Чунский Чунского района, по ул.Лесная, ул.Саянская, ул.Комарова, ул.Королёва, ул. №2 м-н "Западный", ул.Сосновая, ул.Ленина, ул.Жукова, ул.комиссара Бича, ул.Нагорная, ул.Ручейная; ул.Профсоюзная, ул.Пушкина и м-он "Южный",  ул.Парковая (1,3МВА/6,6км)</v>
      </c>
      <c r="C89" s="78" t="s">
        <v>133</v>
      </c>
      <c r="D89" s="8" t="s">
        <v>491</v>
      </c>
      <c r="E89" s="64">
        <v>1.3</v>
      </c>
      <c r="F89" s="64"/>
      <c r="G89" s="64">
        <v>6.6</v>
      </c>
      <c r="H89" s="41"/>
      <c r="I89" s="78">
        <f>'П.1.1-24-29 '!F107</f>
        <v>2025</v>
      </c>
      <c r="J89" s="78">
        <f>'П.1.1-24-29 '!G107</f>
        <v>2028</v>
      </c>
      <c r="K89" s="12"/>
      <c r="L89" s="12"/>
      <c r="M89" s="8"/>
      <c r="N89" s="8"/>
      <c r="O89" s="12"/>
      <c r="P89" s="12"/>
      <c r="Q89" s="85">
        <f>'П.1.1-24-29 '!W107</f>
        <v>31.346873280728033</v>
      </c>
      <c r="R89" s="12"/>
      <c r="S89" s="12"/>
      <c r="T89" s="12"/>
      <c r="U89" s="12"/>
      <c r="V89" s="12"/>
      <c r="W89" s="12"/>
      <c r="X89" s="12"/>
      <c r="Y89" s="12"/>
      <c r="Z89" s="12"/>
      <c r="AA89" s="12"/>
    </row>
    <row r="90" spans="1:29" ht="74.25" customHeight="1" x14ac:dyDescent="0.25">
      <c r="A90" s="73" t="s">
        <v>470</v>
      </c>
      <c r="B90" s="67" t="str">
        <f>'П.1.1-24-29 '!B108</f>
        <v>Строительство электрических сетей в п. Лесогорск Чунского района, по ул. Чунская (0,4МВА/1,1км)</v>
      </c>
      <c r="C90" s="78" t="s">
        <v>133</v>
      </c>
      <c r="D90" s="8" t="s">
        <v>493</v>
      </c>
      <c r="E90" s="64">
        <v>0.4</v>
      </c>
      <c r="F90" s="64"/>
      <c r="G90" s="64">
        <v>1.1000000000000001</v>
      </c>
      <c r="H90" s="41"/>
      <c r="I90" s="78">
        <f>'П.1.1-24-29 '!F108</f>
        <v>2026</v>
      </c>
      <c r="J90" s="78">
        <f>'П.1.1-24-29 '!G108</f>
        <v>2026</v>
      </c>
      <c r="K90" s="12"/>
      <c r="L90" s="12"/>
      <c r="M90" s="8"/>
      <c r="N90" s="8"/>
      <c r="O90" s="12"/>
      <c r="P90" s="12"/>
      <c r="Q90" s="85">
        <f>'П.1.1-24-29 '!W108</f>
        <v>5.6782017558000009</v>
      </c>
      <c r="R90" s="12"/>
      <c r="S90" s="12"/>
      <c r="T90" s="12"/>
      <c r="U90" s="12"/>
      <c r="V90" s="12"/>
      <c r="W90" s="12"/>
      <c r="X90" s="12"/>
      <c r="Y90" s="12"/>
      <c r="Z90" s="12"/>
      <c r="AA90" s="12"/>
    </row>
    <row r="91" spans="1:29" ht="63" customHeight="1" x14ac:dyDescent="0.25">
      <c r="A91" s="73" t="s">
        <v>471</v>
      </c>
      <c r="B91" s="67" t="str">
        <f>'П.1.1-24-29 '!B109</f>
        <v>Строительство электрических сетей в п. Новочунка Чунского района, ул. Центральная (0,4 МВА/1,1 км)</v>
      </c>
      <c r="C91" s="78" t="s">
        <v>133</v>
      </c>
      <c r="D91" s="8" t="s">
        <v>513</v>
      </c>
      <c r="E91" s="64">
        <v>0.4</v>
      </c>
      <c r="F91" s="64"/>
      <c r="G91" s="64">
        <v>1.1000000000000001</v>
      </c>
      <c r="H91" s="41"/>
      <c r="I91" s="78">
        <f>'П.1.1-24-29 '!F109</f>
        <v>2029</v>
      </c>
      <c r="J91" s="78">
        <f>'П.1.1-24-29 '!G109</f>
        <v>2029</v>
      </c>
      <c r="K91" s="12"/>
      <c r="L91" s="12"/>
      <c r="M91" s="8"/>
      <c r="N91" s="8"/>
      <c r="O91" s="12"/>
      <c r="P91" s="12"/>
      <c r="Q91" s="85">
        <f>'П.1.1-24-29 '!W109</f>
        <v>6.4241249073341793</v>
      </c>
      <c r="R91" s="12"/>
      <c r="S91" s="12"/>
      <c r="T91" s="12"/>
      <c r="U91" s="12"/>
      <c r="V91" s="12"/>
      <c r="W91" s="12"/>
      <c r="X91" s="12"/>
      <c r="Y91" s="12"/>
      <c r="Z91" s="12"/>
      <c r="AA91" s="12"/>
    </row>
    <row r="92" spans="1:29" s="52" customFormat="1" ht="104.25" customHeight="1" x14ac:dyDescent="0.25">
      <c r="A92" s="73" t="s">
        <v>472</v>
      </c>
      <c r="B92" s="67" t="str">
        <f>'П.1.1-24-29 '!B110</f>
        <v>Строительство электрических сетей 0,4-10(6)кВ в ж/районах Центральный, Падун, Южный Падун, Сухой, Сосновый Бор и Осиновка города Братска (1,68 МВА/ 1,71 км/ КРУН-6кВ)</v>
      </c>
      <c r="C92" s="78" t="s">
        <v>133</v>
      </c>
      <c r="D92" s="8" t="s">
        <v>134</v>
      </c>
      <c r="E92" s="64">
        <v>1.68</v>
      </c>
      <c r="F92" s="64"/>
      <c r="G92" s="64">
        <v>1.71</v>
      </c>
      <c r="H92" s="41"/>
      <c r="I92" s="78">
        <f>'П.1.1-24-29 '!F110</f>
        <v>2024</v>
      </c>
      <c r="J92" s="78">
        <f>'П.1.1-24-29 '!G110</f>
        <v>2024</v>
      </c>
      <c r="K92" s="12"/>
      <c r="L92" s="12"/>
      <c r="M92" s="8"/>
      <c r="N92" s="8"/>
      <c r="O92" s="12"/>
      <c r="P92" s="12"/>
      <c r="Q92" s="85">
        <f>'П.1.1-24-29 '!W110</f>
        <v>14.708377159999998</v>
      </c>
      <c r="R92" s="12"/>
      <c r="S92" s="12"/>
      <c r="T92" s="12"/>
      <c r="U92" s="12"/>
      <c r="V92" s="12"/>
      <c r="W92" s="12"/>
      <c r="X92" s="12"/>
      <c r="Y92" s="12"/>
      <c r="Z92" s="12"/>
      <c r="AA92" s="12"/>
    </row>
    <row r="93" spans="1:29" ht="102" customHeight="1" x14ac:dyDescent="0.25">
      <c r="A93" s="73" t="s">
        <v>473</v>
      </c>
      <c r="B93" s="67" t="str">
        <f>'П.1.1-24-29 '!B111</f>
        <v>Строительство электрических сетей 0,4-10(6)кВ в ж/районах Центральный, Падун, Южный Падун, Гидростроитель, Сосновый Бор, Энергетик города Братска (7,84 МВА/ 16,8 км)</v>
      </c>
      <c r="C93" s="78" t="s">
        <v>133</v>
      </c>
      <c r="D93" s="8" t="s">
        <v>134</v>
      </c>
      <c r="E93" s="64">
        <v>7.839999999999999</v>
      </c>
      <c r="F93" s="64"/>
      <c r="G93" s="64">
        <v>16.8</v>
      </c>
      <c r="H93" s="41"/>
      <c r="I93" s="78">
        <f>'П.1.1-24-29 '!F111</f>
        <v>2025</v>
      </c>
      <c r="J93" s="78">
        <f>'П.1.1-24-29 '!G111</f>
        <v>2029</v>
      </c>
      <c r="K93" s="12"/>
      <c r="L93" s="12"/>
      <c r="M93" s="8"/>
      <c r="N93" s="8"/>
      <c r="O93" s="12"/>
      <c r="P93" s="12"/>
      <c r="Q93" s="85">
        <f>'П.1.1-24-29 '!W111</f>
        <v>149.24385435805388</v>
      </c>
      <c r="R93" s="12"/>
      <c r="S93" s="12"/>
      <c r="T93" s="12"/>
      <c r="U93" s="12"/>
      <c r="V93" s="12"/>
      <c r="W93" s="12"/>
      <c r="X93" s="12"/>
      <c r="Y93" s="12"/>
      <c r="Z93" s="12"/>
      <c r="AA93" s="12"/>
    </row>
    <row r="94" spans="1:29" ht="66" customHeight="1" x14ac:dyDescent="0.25">
      <c r="A94" s="73" t="s">
        <v>474</v>
      </c>
      <c r="B94" s="67" t="str">
        <f>'П.1.1-24-29 '!B112</f>
        <v xml:space="preserve">Строительство ВЛ-35кВ, ПС 35/6 кВ "Порожская" в жилом районе Порожский города Братск </v>
      </c>
      <c r="C94" s="78" t="s">
        <v>133</v>
      </c>
      <c r="D94" s="8" t="s">
        <v>134</v>
      </c>
      <c r="E94" s="64">
        <v>12.6</v>
      </c>
      <c r="F94" s="64"/>
      <c r="G94" s="64">
        <v>0.8</v>
      </c>
      <c r="H94" s="41"/>
      <c r="I94" s="78">
        <f>'П.1.1-24-29 '!F112</f>
        <v>2019</v>
      </c>
      <c r="J94" s="78">
        <f>'П.1.1-24-29 '!G112</f>
        <v>2031</v>
      </c>
      <c r="K94" s="12"/>
      <c r="L94" s="12"/>
      <c r="M94" s="8"/>
      <c r="N94" s="8"/>
      <c r="O94" s="12"/>
      <c r="P94" s="12"/>
      <c r="Q94" s="85">
        <v>483.11882000000003</v>
      </c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83"/>
      <c r="AC94" s="83"/>
    </row>
    <row r="95" spans="1:29" ht="58.5" customHeight="1" x14ac:dyDescent="0.25">
      <c r="A95" s="73" t="s">
        <v>475</v>
      </c>
      <c r="B95" s="67" t="str">
        <f>'П.1.1-24-29 '!B113</f>
        <v>Строительство ВЛ-35 кВ,  ПС 35/10кВ в п.Янталь, Усть-Кутского района</v>
      </c>
      <c r="C95" s="78" t="s">
        <v>133</v>
      </c>
      <c r="D95" s="8" t="s">
        <v>146</v>
      </c>
      <c r="E95" s="64">
        <v>0</v>
      </c>
      <c r="F95" s="64"/>
      <c r="G95" s="64">
        <v>0</v>
      </c>
      <c r="H95" s="41"/>
      <c r="I95" s="78"/>
      <c r="J95" s="78"/>
      <c r="K95" s="12"/>
      <c r="L95" s="12"/>
      <c r="M95" s="8"/>
      <c r="N95" s="8"/>
      <c r="O95" s="12"/>
      <c r="P95" s="12"/>
      <c r="Q95" s="85">
        <v>234.86199999999999</v>
      </c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83"/>
      <c r="AC95" s="83"/>
    </row>
    <row r="96" spans="1:29" s="52" customFormat="1" ht="65.25" customHeight="1" x14ac:dyDescent="0.25">
      <c r="A96" s="73" t="s">
        <v>476</v>
      </c>
      <c r="B96" s="67" t="str">
        <f>'П.1.1-24-29 '!B114</f>
        <v>Строительство распределительных сетей 10-0,4кВ в п.Звёздный Усть-Кутского района (3,4 км)</v>
      </c>
      <c r="C96" s="78" t="s">
        <v>133</v>
      </c>
      <c r="D96" s="8" t="s">
        <v>514</v>
      </c>
      <c r="E96" s="64">
        <v>0</v>
      </c>
      <c r="F96" s="64"/>
      <c r="G96" s="64">
        <v>3.4</v>
      </c>
      <c r="H96" s="41"/>
      <c r="I96" s="78">
        <f>'П.1.1-24-29 '!F114</f>
        <v>2024</v>
      </c>
      <c r="J96" s="78">
        <f>'П.1.1-24-29 '!G114</f>
        <v>2024</v>
      </c>
      <c r="K96" s="12"/>
      <c r="L96" s="12"/>
      <c r="M96" s="8"/>
      <c r="N96" s="8"/>
      <c r="O96" s="12"/>
      <c r="P96" s="12"/>
      <c r="Q96" s="85">
        <f>'П.1.1-24-29 '!W114</f>
        <v>11.8</v>
      </c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84"/>
      <c r="AC96" s="84"/>
    </row>
    <row r="97" spans="1:29" s="52" customFormat="1" ht="75" customHeight="1" x14ac:dyDescent="0.25">
      <c r="A97" s="73" t="s">
        <v>477</v>
      </c>
      <c r="B97" s="67" t="str">
        <f>'П.1.1-24-29 '!B115</f>
        <v>Строительство распределительных сетей 10-0,4кВ в п. Ручей Усть-Кутского района, ул. Трактовая, ул.Строителей, ул.Октябрьская, ул.Лесная (0,4МВА/1,4км)</v>
      </c>
      <c r="C97" s="78" t="s">
        <v>133</v>
      </c>
      <c r="D97" s="8" t="s">
        <v>515</v>
      </c>
      <c r="E97" s="64">
        <v>0.4</v>
      </c>
      <c r="F97" s="64"/>
      <c r="G97" s="64">
        <v>1.4000000000000001</v>
      </c>
      <c r="H97" s="41"/>
      <c r="I97" s="78">
        <f>'П.1.1-24-29 '!F115</f>
        <v>2025</v>
      </c>
      <c r="J97" s="78">
        <f>'П.1.1-24-29 '!G115</f>
        <v>2029</v>
      </c>
      <c r="K97" s="12"/>
      <c r="L97" s="12"/>
      <c r="M97" s="8"/>
      <c r="N97" s="8"/>
      <c r="O97" s="12"/>
      <c r="P97" s="12"/>
      <c r="Q97" s="85">
        <f>'П.1.1-24-29 '!W115</f>
        <v>7.8871249073341794</v>
      </c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84"/>
      <c r="AC97" s="84"/>
    </row>
    <row r="98" spans="1:29" s="52" customFormat="1" ht="75" customHeight="1" x14ac:dyDescent="0.25">
      <c r="A98" s="73" t="s">
        <v>478</v>
      </c>
      <c r="B98" s="67" t="str">
        <f>'П.1.1-24-29 '!B116</f>
        <v>Строительство распределительных сетей 10-0,4кВ в п. Звёздный Усть-Кутского района, ул.Горбунова, лесной массив в районе "Очистные" (0,713МВА/1,1км)</v>
      </c>
      <c r="C98" s="78" t="s">
        <v>133</v>
      </c>
      <c r="D98" s="8" t="s">
        <v>514</v>
      </c>
      <c r="E98" s="64">
        <v>0.71300000000000008</v>
      </c>
      <c r="F98" s="64"/>
      <c r="G98" s="64">
        <v>1.1000000000000001</v>
      </c>
      <c r="H98" s="41"/>
      <c r="I98" s="78">
        <f>'П.1.1-24-29 '!F116</f>
        <v>2025</v>
      </c>
      <c r="J98" s="78">
        <f>'П.1.1-24-29 '!G116</f>
        <v>2027</v>
      </c>
      <c r="K98" s="12"/>
      <c r="L98" s="12"/>
      <c r="M98" s="8"/>
      <c r="N98" s="8"/>
      <c r="O98" s="12"/>
      <c r="P98" s="12"/>
      <c r="Q98" s="85">
        <f>'П.1.1-24-29 '!W116</f>
        <v>6.3866862295436011</v>
      </c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84"/>
      <c r="AC98" s="84"/>
    </row>
    <row r="99" spans="1:29" s="52" customFormat="1" ht="66" customHeight="1" x14ac:dyDescent="0.25">
      <c r="A99" s="73" t="s">
        <v>479</v>
      </c>
      <c r="B99" s="67" t="str">
        <f>'П.1.1-24-29 '!B117</f>
        <v>Строительство распределительных сетей 10-0,4кВ в п. Каймоново Усть-Кутского района (0,4 МВА/1,1 км)</v>
      </c>
      <c r="C99" s="78" t="s">
        <v>133</v>
      </c>
      <c r="D99" s="8" t="s">
        <v>516</v>
      </c>
      <c r="E99" s="64">
        <v>0.4</v>
      </c>
      <c r="F99" s="64"/>
      <c r="G99" s="64">
        <v>1.1000000000000001</v>
      </c>
      <c r="H99" s="41"/>
      <c r="I99" s="78">
        <f>'П.1.1-24-29 '!F117</f>
        <v>2026</v>
      </c>
      <c r="J99" s="78">
        <f>'П.1.1-24-29 '!G117</f>
        <v>2026</v>
      </c>
      <c r="K99" s="12"/>
      <c r="L99" s="12"/>
      <c r="M99" s="8"/>
      <c r="N99" s="8"/>
      <c r="O99" s="12"/>
      <c r="P99" s="12"/>
      <c r="Q99" s="85">
        <f>'П.1.1-24-29 '!W117</f>
        <v>5.6782017558000009</v>
      </c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84"/>
      <c r="AC99" s="84"/>
    </row>
    <row r="100" spans="1:29" ht="81.75" customHeight="1" x14ac:dyDescent="0.25">
      <c r="A100" s="73" t="s">
        <v>480</v>
      </c>
      <c r="B100" s="67" t="str">
        <f>'П.1.1-24-29 '!B118</f>
        <v>Строительство распределительных сетей 10-0,4кВ в п. Янталь Усть-Кутского района, ул.Вокзальная, ул.Железнодорожная (0,4 МВА/1,1 км)</v>
      </c>
      <c r="C100" s="78" t="s">
        <v>133</v>
      </c>
      <c r="D100" s="8" t="s">
        <v>146</v>
      </c>
      <c r="E100" s="64">
        <v>0.4</v>
      </c>
      <c r="F100" s="64"/>
      <c r="G100" s="64">
        <v>1.1000000000000001</v>
      </c>
      <c r="H100" s="41"/>
      <c r="I100" s="78">
        <f>'П.1.1-24-29 '!F118</f>
        <v>2028</v>
      </c>
      <c r="J100" s="78">
        <f>'П.1.1-24-29 '!G118</f>
        <v>2028</v>
      </c>
      <c r="K100" s="12"/>
      <c r="L100" s="12"/>
      <c r="M100" s="8"/>
      <c r="N100" s="8"/>
      <c r="O100" s="12"/>
      <c r="P100" s="12"/>
      <c r="Q100" s="85">
        <f>'П.1.1-24-29 '!W118</f>
        <v>6.1651870511844331</v>
      </c>
      <c r="R100" s="12"/>
      <c r="S100" s="12"/>
      <c r="T100" s="12"/>
      <c r="U100" s="12"/>
      <c r="V100" s="12"/>
      <c r="W100" s="12"/>
      <c r="X100" s="12"/>
      <c r="Y100" s="12"/>
      <c r="Z100" s="12"/>
      <c r="AA100" s="12"/>
    </row>
    <row r="101" spans="1:29" s="52" customFormat="1" ht="59.25" customHeight="1" x14ac:dyDescent="0.25">
      <c r="A101" s="73" t="s">
        <v>481</v>
      </c>
      <c r="B101" s="67" t="str">
        <f>'П.1.1-24-29 '!B119</f>
        <v>Строительство распределительных сетей 10-0,4кВ в г.Тайшете (0,1 км)</v>
      </c>
      <c r="C101" s="78" t="s">
        <v>133</v>
      </c>
      <c r="D101" s="8" t="s">
        <v>184</v>
      </c>
      <c r="E101" s="64">
        <v>0</v>
      </c>
      <c r="F101" s="64"/>
      <c r="G101" s="64">
        <v>0.1</v>
      </c>
      <c r="H101" s="41"/>
      <c r="I101" s="78">
        <f>'П.1.1-24-29 '!F119</f>
        <v>2024</v>
      </c>
      <c r="J101" s="78">
        <f>'П.1.1-24-29 '!G119</f>
        <v>2024</v>
      </c>
      <c r="K101" s="12"/>
      <c r="L101" s="12"/>
      <c r="M101" s="8"/>
      <c r="N101" s="8"/>
      <c r="O101" s="12"/>
      <c r="P101" s="12"/>
      <c r="Q101" s="85">
        <f>'П.1.1-24-29 '!W119</f>
        <v>0.39</v>
      </c>
      <c r="R101" s="12"/>
      <c r="S101" s="12"/>
      <c r="T101" s="12"/>
      <c r="U101" s="12"/>
      <c r="V101" s="12"/>
      <c r="W101" s="12"/>
      <c r="X101" s="12"/>
      <c r="Y101" s="12"/>
      <c r="Z101" s="12"/>
      <c r="AA101" s="12"/>
    </row>
    <row r="102" spans="1:29" ht="78" customHeight="1" x14ac:dyDescent="0.25">
      <c r="A102" s="73" t="s">
        <v>482</v>
      </c>
      <c r="B102" s="67" t="str">
        <f>'П.1.1-24-29 '!B120</f>
        <v>Строительство распределительных сетей 10-0,4кВ в г.Тайшете, м-он Мясникова, ул.50 Лет ВЛКСМ,  ул.Тимирязева (0,4 МВА/0,83км)</v>
      </c>
      <c r="C102" s="78" t="s">
        <v>133</v>
      </c>
      <c r="D102" s="8" t="s">
        <v>184</v>
      </c>
      <c r="E102" s="64">
        <v>0.4</v>
      </c>
      <c r="F102" s="64"/>
      <c r="G102" s="64">
        <v>0.83000000000000007</v>
      </c>
      <c r="H102" s="41"/>
      <c r="I102" s="78">
        <f>'П.1.1-24-29 '!F120</f>
        <v>2026</v>
      </c>
      <c r="J102" s="78">
        <f>'П.1.1-24-29 '!G120</f>
        <v>2029</v>
      </c>
      <c r="K102" s="12"/>
      <c r="L102" s="12"/>
      <c r="M102" s="8"/>
      <c r="N102" s="8"/>
      <c r="O102" s="12"/>
      <c r="P102" s="12"/>
      <c r="Q102" s="85">
        <f>'П.1.1-24-29 '!W120</f>
        <v>7.1</v>
      </c>
      <c r="R102" s="12"/>
      <c r="S102" s="12"/>
      <c r="T102" s="12"/>
      <c r="U102" s="12"/>
      <c r="V102" s="12"/>
      <c r="W102" s="12"/>
      <c r="X102" s="12"/>
      <c r="Y102" s="12"/>
      <c r="Z102" s="12"/>
      <c r="AA102" s="12"/>
    </row>
    <row r="103" spans="1:29" ht="65.25" customHeight="1" x14ac:dyDescent="0.25">
      <c r="A103" s="73" t="s">
        <v>483</v>
      </c>
      <c r="B103" s="67" t="str">
        <f>'П.1.1-24-29 '!B121</f>
        <v>Строительство распределительных сетей 10-0,4кВ в г.Нижнеудинск, ул.Гагарина (0,16МВА)</v>
      </c>
      <c r="C103" s="78" t="s">
        <v>133</v>
      </c>
      <c r="D103" s="8" t="s">
        <v>228</v>
      </c>
      <c r="E103" s="64">
        <v>0.16</v>
      </c>
      <c r="F103" s="64"/>
      <c r="G103" s="64">
        <v>0</v>
      </c>
      <c r="H103" s="41"/>
      <c r="I103" s="78">
        <f>'П.1.1-24-29 '!F121</f>
        <v>2028</v>
      </c>
      <c r="J103" s="78">
        <f>'П.1.1-24-29 '!G121</f>
        <v>2028</v>
      </c>
      <c r="K103" s="12"/>
      <c r="L103" s="12"/>
      <c r="M103" s="8"/>
      <c r="N103" s="8"/>
      <c r="O103" s="12"/>
      <c r="P103" s="12"/>
      <c r="Q103" s="85">
        <f>'П.1.1-24-29 '!W121</f>
        <v>1.2</v>
      </c>
      <c r="R103" s="12"/>
      <c r="S103" s="12"/>
      <c r="T103" s="12"/>
      <c r="U103" s="12"/>
      <c r="V103" s="12"/>
      <c r="W103" s="12"/>
      <c r="X103" s="12"/>
      <c r="Y103" s="12"/>
      <c r="Z103" s="12"/>
      <c r="AA103" s="12"/>
    </row>
    <row r="104" spans="1:29" ht="106.5" customHeight="1" x14ac:dyDescent="0.25">
      <c r="A104" s="65" t="s">
        <v>484</v>
      </c>
      <c r="B104" s="9" t="str">
        <f>'П.1.1-24-29 '!B122</f>
        <v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</v>
      </c>
      <c r="C104" s="8" t="s">
        <v>133</v>
      </c>
      <c r="D104" s="8" t="s">
        <v>228</v>
      </c>
      <c r="E104" s="64">
        <v>0</v>
      </c>
      <c r="F104" s="64"/>
      <c r="G104" s="64">
        <v>0</v>
      </c>
      <c r="H104" s="12"/>
      <c r="I104" s="78">
        <f>'П.1.1-24-29 '!F122</f>
        <v>2023</v>
      </c>
      <c r="J104" s="78">
        <f>'П.1.1-24-29 '!G122</f>
        <v>2025</v>
      </c>
      <c r="K104" s="12"/>
      <c r="L104" s="12"/>
      <c r="M104" s="8"/>
      <c r="N104" s="8"/>
      <c r="O104" s="12"/>
      <c r="P104" s="12"/>
      <c r="Q104" s="85">
        <f>'П.1.1-24-29 '!W122</f>
        <v>159.31626500000002</v>
      </c>
      <c r="R104" s="12"/>
      <c r="S104" s="12"/>
      <c r="T104" s="12"/>
      <c r="U104" s="12"/>
      <c r="V104" s="12"/>
      <c r="W104" s="12"/>
      <c r="X104" s="12"/>
      <c r="Y104" s="12"/>
      <c r="Z104" s="12"/>
      <c r="AA104" s="12"/>
    </row>
    <row r="105" spans="1:29" s="10" customFormat="1" ht="18.75" x14ac:dyDescent="0.25">
      <c r="A105" s="18" t="s">
        <v>55</v>
      </c>
      <c r="B105" s="21" t="s">
        <v>138</v>
      </c>
      <c r="C105" s="69"/>
      <c r="D105" s="69"/>
      <c r="E105" s="61"/>
      <c r="F105" s="61"/>
      <c r="G105" s="61"/>
      <c r="I105" s="49"/>
      <c r="J105" s="49"/>
      <c r="Q105" s="72">
        <f>SUM(Q17:Q104)-8.8-(30.043736+33.099156+17.1)-6.7-4.252</f>
        <v>4462.92020047403</v>
      </c>
    </row>
    <row r="106" spans="1:29" s="10" customFormat="1" ht="18.75" x14ac:dyDescent="0.25">
      <c r="B106" s="44" t="s">
        <v>139</v>
      </c>
      <c r="C106" s="69"/>
      <c r="D106" s="69"/>
      <c r="E106" s="61"/>
      <c r="F106" s="61"/>
      <c r="G106" s="61"/>
      <c r="I106" s="49"/>
      <c r="J106" s="49"/>
    </row>
    <row r="107" spans="1:29" s="10" customFormat="1" ht="18.75" x14ac:dyDescent="0.25">
      <c r="B107" s="44" t="s">
        <v>140</v>
      </c>
      <c r="C107" s="69"/>
      <c r="D107" s="69"/>
      <c r="E107" s="61"/>
      <c r="F107" s="61"/>
      <c r="G107" s="61"/>
      <c r="I107" s="49"/>
      <c r="J107" s="49"/>
    </row>
    <row r="108" spans="1:29" s="11" customFormat="1" ht="18.75" x14ac:dyDescent="0.25">
      <c r="B108" s="44" t="s">
        <v>141</v>
      </c>
      <c r="C108" s="69"/>
      <c r="D108" s="69"/>
      <c r="E108" s="61"/>
      <c r="F108" s="61"/>
      <c r="G108" s="61"/>
      <c r="I108" s="49"/>
      <c r="J108" s="49"/>
    </row>
    <row r="109" spans="1:29" s="11" customFormat="1" ht="18.75" x14ac:dyDescent="0.25">
      <c r="B109" s="44" t="s">
        <v>142</v>
      </c>
      <c r="C109" s="69"/>
      <c r="D109" s="69"/>
      <c r="E109" s="61"/>
      <c r="F109" s="61"/>
      <c r="G109" s="61"/>
    </row>
    <row r="110" spans="1:29" ht="18.75" x14ac:dyDescent="0.25">
      <c r="A110" s="50" t="s">
        <v>56</v>
      </c>
      <c r="B110" s="21" t="s">
        <v>143</v>
      </c>
      <c r="C110" s="69"/>
      <c r="D110" s="69"/>
    </row>
    <row r="111" spans="1:29" ht="18.75" x14ac:dyDescent="0.25">
      <c r="A111" s="50" t="s">
        <v>57</v>
      </c>
      <c r="B111" s="21" t="s">
        <v>144</v>
      </c>
      <c r="C111" s="69"/>
      <c r="D111" s="69"/>
    </row>
    <row r="112" spans="1:29" ht="18.75" x14ac:dyDescent="0.25">
      <c r="A112" s="50" t="s">
        <v>61</v>
      </c>
      <c r="B112" s="21" t="s">
        <v>145</v>
      </c>
      <c r="C112" s="69"/>
      <c r="D112" s="69"/>
    </row>
    <row r="113" spans="5:17" x14ac:dyDescent="0.25">
      <c r="E113" s="200"/>
      <c r="F113" s="201"/>
      <c r="G113" s="200"/>
    </row>
    <row r="114" spans="5:17" x14ac:dyDescent="0.25">
      <c r="E114" s="201"/>
      <c r="F114" s="201"/>
      <c r="G114" s="201"/>
    </row>
    <row r="115" spans="5:17" x14ac:dyDescent="0.25">
      <c r="E115" s="200"/>
      <c r="F115" s="200"/>
      <c r="G115" s="200"/>
    </row>
    <row r="116" spans="5:17" x14ac:dyDescent="0.25">
      <c r="E116" s="201"/>
      <c r="F116" s="201"/>
      <c r="G116" s="201"/>
    </row>
    <row r="125" spans="5:17" x14ac:dyDescent="0.25">
      <c r="Q125" s="45"/>
    </row>
  </sheetData>
  <mergeCells count="41">
    <mergeCell ref="Y7:AA7"/>
    <mergeCell ref="X1:AA1"/>
    <mergeCell ref="X2:Z2"/>
    <mergeCell ref="X3:Z3"/>
    <mergeCell ref="X4:Z4"/>
    <mergeCell ref="X5:AA5"/>
    <mergeCell ref="X8:AA8"/>
    <mergeCell ref="A10:AA10"/>
    <mergeCell ref="A11:AA11"/>
    <mergeCell ref="A13:A16"/>
    <mergeCell ref="B13:B16"/>
    <mergeCell ref="C13:C16"/>
    <mergeCell ref="D13:D16"/>
    <mergeCell ref="E13:G13"/>
    <mergeCell ref="H13:H16"/>
    <mergeCell ref="I13:J13"/>
    <mergeCell ref="X13:AA13"/>
    <mergeCell ref="E14:E16"/>
    <mergeCell ref="F14:F16"/>
    <mergeCell ref="G14:G16"/>
    <mergeCell ref="I14:I16"/>
    <mergeCell ref="J14:J16"/>
    <mergeCell ref="K14:K16"/>
    <mergeCell ref="L14:L16"/>
    <mergeCell ref="M14:M16"/>
    <mergeCell ref="N14:N16"/>
    <mergeCell ref="K13:N13"/>
    <mergeCell ref="O13:O16"/>
    <mergeCell ref="X14:Y15"/>
    <mergeCell ref="Z14:AA15"/>
    <mergeCell ref="P13:P16"/>
    <mergeCell ref="Q13:R13"/>
    <mergeCell ref="S13:T13"/>
    <mergeCell ref="U13:W13"/>
    <mergeCell ref="U14:U16"/>
    <mergeCell ref="V14:V16"/>
    <mergeCell ref="W14:W16"/>
    <mergeCell ref="Q14:Q16"/>
    <mergeCell ref="R14:R16"/>
    <mergeCell ref="S14:S16"/>
    <mergeCell ref="T14:T16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8" scale="49" fitToHeight="0" orientation="landscape" verticalDpi="180" r:id="rId1"/>
  <rowBreaks count="1" manualBreakCount="1">
    <brk id="58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HM140"/>
  <sheetViews>
    <sheetView view="pageBreakPreview" topLeftCell="A108" zoomScale="50" zoomScaleNormal="60" zoomScaleSheetLayoutView="50" workbookViewId="0">
      <selection activeCell="B123" sqref="B123"/>
    </sheetView>
  </sheetViews>
  <sheetFormatPr defaultRowHeight="18.75" outlineLevelRow="1" x14ac:dyDescent="0.25"/>
  <cols>
    <col min="1" max="1" width="15" style="26" customWidth="1"/>
    <col min="2" max="2" width="69.7109375" style="4" customWidth="1"/>
    <col min="3" max="7" width="7.7109375" style="4" bestFit="1" customWidth="1"/>
    <col min="8" max="8" width="8.85546875" style="4" bestFit="1" customWidth="1"/>
    <col min="9" max="13" width="7.7109375" style="4" bestFit="1" customWidth="1"/>
    <col min="14" max="14" width="8.85546875" style="4" bestFit="1" customWidth="1"/>
    <col min="15" max="15" width="13.42578125" style="4" customWidth="1"/>
    <col min="16" max="19" width="5.42578125" style="4" customWidth="1"/>
    <col min="20" max="20" width="13.28515625" style="69" customWidth="1"/>
    <col min="21" max="21" width="13.28515625" style="4" customWidth="1"/>
    <col min="22" max="23" width="13.85546875" style="4" customWidth="1"/>
    <col min="24" max="24" width="14.140625" style="4" customWidth="1"/>
    <col min="25" max="25" width="13.85546875" style="21" customWidth="1"/>
    <col min="26" max="26" width="16.140625" style="21" customWidth="1"/>
    <col min="27" max="28" width="5.7109375" style="21" customWidth="1"/>
    <col min="29" max="30" width="5.7109375" style="33" customWidth="1"/>
    <col min="31" max="31" width="10.7109375" style="60" customWidth="1"/>
    <col min="32" max="32" width="13.28515625" style="33" customWidth="1"/>
    <col min="33" max="33" width="13.85546875" style="33" customWidth="1"/>
    <col min="34" max="35" width="13.85546875" style="4" customWidth="1"/>
    <col min="36" max="36" width="14.85546875" style="4" customWidth="1"/>
    <col min="37" max="37" width="16" style="4" customWidth="1"/>
  </cols>
  <sheetData>
    <row r="1" spans="1:38" ht="45.75" customHeight="1" x14ac:dyDescent="0.25">
      <c r="W1" s="32"/>
      <c r="X1" s="32"/>
      <c r="AG1" s="4"/>
      <c r="AI1" s="216" t="s">
        <v>62</v>
      </c>
      <c r="AJ1" s="216"/>
      <c r="AK1" s="216"/>
    </row>
    <row r="2" spans="1:38" x14ac:dyDescent="0.3">
      <c r="W2" s="34"/>
      <c r="X2" s="34"/>
      <c r="AG2" s="4"/>
      <c r="AI2" s="217" t="s">
        <v>11</v>
      </c>
      <c r="AJ2" s="217"/>
      <c r="AK2" s="217"/>
    </row>
    <row r="3" spans="1:38" x14ac:dyDescent="0.3">
      <c r="W3" s="34"/>
      <c r="X3" s="34"/>
      <c r="AG3" s="4"/>
      <c r="AI3" s="217" t="s">
        <v>166</v>
      </c>
      <c r="AJ3" s="217"/>
      <c r="AK3" s="217"/>
    </row>
    <row r="4" spans="1:38" ht="18.75" customHeight="1" x14ac:dyDescent="0.25">
      <c r="W4" s="35"/>
      <c r="X4" s="35"/>
      <c r="AG4" s="4"/>
      <c r="AI4" s="218" t="s">
        <v>82</v>
      </c>
      <c r="AJ4" s="218"/>
      <c r="AK4" s="218"/>
    </row>
    <row r="5" spans="1:38" x14ac:dyDescent="0.25">
      <c r="W5" s="16"/>
      <c r="X5" s="16"/>
      <c r="AG5" s="4"/>
      <c r="AI5" s="70" t="s">
        <v>167</v>
      </c>
      <c r="AJ5" s="70"/>
      <c r="AK5" s="70"/>
      <c r="AL5" s="70"/>
    </row>
    <row r="6" spans="1:38" x14ac:dyDescent="0.3">
      <c r="AG6" s="4"/>
      <c r="AI6" s="17"/>
      <c r="AJ6" s="17"/>
      <c r="AK6" s="17"/>
    </row>
    <row r="7" spans="1:38" x14ac:dyDescent="0.25">
      <c r="W7" s="36"/>
      <c r="X7" s="36"/>
      <c r="AG7" s="4"/>
      <c r="AI7" s="206" t="s">
        <v>12</v>
      </c>
      <c r="AJ7" s="206"/>
      <c r="AK7" s="232"/>
    </row>
    <row r="8" spans="1:38" x14ac:dyDescent="0.3">
      <c r="W8" s="37"/>
      <c r="X8" s="37"/>
      <c r="AG8" s="20"/>
      <c r="AH8" s="227" t="s">
        <v>179</v>
      </c>
      <c r="AI8" s="227"/>
      <c r="AJ8" s="227"/>
      <c r="AK8" s="227"/>
    </row>
    <row r="9" spans="1:38" x14ac:dyDescent="0.3">
      <c r="W9" s="38"/>
      <c r="X9" s="38"/>
      <c r="AG9" s="4"/>
      <c r="AI9" s="17"/>
      <c r="AJ9" s="17"/>
      <c r="AK9" s="39" t="s">
        <v>13</v>
      </c>
    </row>
    <row r="10" spans="1:38" ht="22.5" x14ac:dyDescent="0.25">
      <c r="A10" s="208" t="s">
        <v>94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</row>
    <row r="11" spans="1:38" ht="22.5" x14ac:dyDescent="0.25">
      <c r="A11" s="208" t="s">
        <v>296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</row>
    <row r="12" spans="1:38" x14ac:dyDescent="0.25"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U12" s="14"/>
      <c r="V12" s="14"/>
      <c r="W12" s="14"/>
      <c r="X12" s="14"/>
    </row>
    <row r="13" spans="1:38" ht="54" customHeight="1" x14ac:dyDescent="0.25">
      <c r="A13" s="220" t="s">
        <v>0</v>
      </c>
      <c r="B13" s="220" t="s">
        <v>63</v>
      </c>
      <c r="C13" s="238" t="s">
        <v>64</v>
      </c>
      <c r="D13" s="239"/>
      <c r="E13" s="239"/>
      <c r="F13" s="239"/>
      <c r="G13" s="239"/>
      <c r="H13" s="239"/>
      <c r="I13" s="205" t="s">
        <v>67</v>
      </c>
      <c r="J13" s="205"/>
      <c r="K13" s="205"/>
      <c r="L13" s="205"/>
      <c r="M13" s="205"/>
      <c r="N13" s="205"/>
      <c r="O13" s="223" t="s">
        <v>93</v>
      </c>
      <c r="P13" s="205" t="s">
        <v>69</v>
      </c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H13" s="205"/>
      <c r="AI13" s="205"/>
      <c r="AJ13" s="205"/>
      <c r="AK13" s="205"/>
    </row>
    <row r="14" spans="1:38" ht="83.45" customHeight="1" x14ac:dyDescent="0.25">
      <c r="A14" s="221"/>
      <c r="B14" s="221"/>
      <c r="C14" s="240"/>
      <c r="D14" s="241"/>
      <c r="E14" s="241"/>
      <c r="F14" s="241"/>
      <c r="G14" s="241"/>
      <c r="H14" s="241"/>
      <c r="I14" s="205"/>
      <c r="J14" s="205"/>
      <c r="K14" s="205"/>
      <c r="L14" s="205"/>
      <c r="M14" s="205"/>
      <c r="N14" s="205"/>
      <c r="O14" s="224"/>
      <c r="P14" s="205" t="s">
        <v>222</v>
      </c>
      <c r="Q14" s="205"/>
      <c r="R14" s="205"/>
      <c r="S14" s="205"/>
      <c r="T14" s="205"/>
      <c r="U14" s="205" t="s">
        <v>223</v>
      </c>
      <c r="V14" s="205" t="s">
        <v>224</v>
      </c>
      <c r="W14" s="205" t="s">
        <v>225</v>
      </c>
      <c r="X14" s="205" t="s">
        <v>226</v>
      </c>
      <c r="Y14" s="205" t="s">
        <v>227</v>
      </c>
      <c r="Z14" s="205" t="s">
        <v>202</v>
      </c>
      <c r="AA14" s="205" t="s">
        <v>222</v>
      </c>
      <c r="AB14" s="205"/>
      <c r="AC14" s="205"/>
      <c r="AD14" s="205"/>
      <c r="AE14" s="205"/>
      <c r="AF14" s="205" t="s">
        <v>223</v>
      </c>
      <c r="AG14" s="205" t="s">
        <v>224</v>
      </c>
      <c r="AH14" s="205" t="s">
        <v>225</v>
      </c>
      <c r="AI14" s="205" t="s">
        <v>226</v>
      </c>
      <c r="AJ14" s="205" t="s">
        <v>227</v>
      </c>
      <c r="AK14" s="205" t="s">
        <v>290</v>
      </c>
    </row>
    <row r="15" spans="1:38" ht="64.150000000000006" customHeight="1" x14ac:dyDescent="0.25">
      <c r="A15" s="222"/>
      <c r="B15" s="222"/>
      <c r="C15" s="205" t="s">
        <v>65</v>
      </c>
      <c r="D15" s="205"/>
      <c r="E15" s="205"/>
      <c r="F15" s="205"/>
      <c r="G15" s="205"/>
      <c r="H15" s="236"/>
      <c r="I15" s="205" t="s">
        <v>65</v>
      </c>
      <c r="J15" s="205"/>
      <c r="K15" s="205"/>
      <c r="L15" s="205"/>
      <c r="M15" s="205"/>
      <c r="N15" s="205"/>
      <c r="O15" s="225"/>
      <c r="P15" s="25" t="s">
        <v>70</v>
      </c>
      <c r="Q15" s="25" t="s">
        <v>71</v>
      </c>
      <c r="R15" s="25" t="s">
        <v>72</v>
      </c>
      <c r="S15" s="25" t="s">
        <v>73</v>
      </c>
      <c r="T15" s="8" t="s">
        <v>66</v>
      </c>
      <c r="U15" s="205"/>
      <c r="V15" s="205"/>
      <c r="W15" s="205"/>
      <c r="X15" s="205"/>
      <c r="Y15" s="205"/>
      <c r="Z15" s="205"/>
      <c r="AA15" s="25" t="s">
        <v>70</v>
      </c>
      <c r="AB15" s="25" t="s">
        <v>71</v>
      </c>
      <c r="AC15" s="25" t="s">
        <v>72</v>
      </c>
      <c r="AD15" s="25" t="s">
        <v>73</v>
      </c>
      <c r="AE15" s="12" t="s">
        <v>66</v>
      </c>
      <c r="AF15" s="205"/>
      <c r="AG15" s="205"/>
      <c r="AH15" s="205"/>
      <c r="AI15" s="205"/>
      <c r="AJ15" s="205"/>
      <c r="AK15" s="205"/>
    </row>
    <row r="16" spans="1:38" ht="32.450000000000003" customHeight="1" x14ac:dyDescent="0.25">
      <c r="A16" s="54"/>
      <c r="B16" s="54"/>
      <c r="C16" s="27">
        <v>2020</v>
      </c>
      <c r="D16" s="27">
        <f>C16+1</f>
        <v>2021</v>
      </c>
      <c r="E16" s="27">
        <f t="shared" ref="E16:J17" si="0">D16+1</f>
        <v>2022</v>
      </c>
      <c r="F16" s="27">
        <f t="shared" si="0"/>
        <v>2023</v>
      </c>
      <c r="G16" s="27">
        <f t="shared" si="0"/>
        <v>2024</v>
      </c>
      <c r="H16" s="40" t="s">
        <v>66</v>
      </c>
      <c r="I16" s="27">
        <v>2020</v>
      </c>
      <c r="J16" s="27">
        <f>I16+1</f>
        <v>2021</v>
      </c>
      <c r="K16" s="27">
        <f t="shared" ref="K16:T17" si="1">J16+1</f>
        <v>2022</v>
      </c>
      <c r="L16" s="27">
        <f t="shared" si="1"/>
        <v>2023</v>
      </c>
      <c r="M16" s="27">
        <f t="shared" si="1"/>
        <v>2024</v>
      </c>
      <c r="N16" s="27" t="s">
        <v>66</v>
      </c>
      <c r="O16" s="27" t="s">
        <v>68</v>
      </c>
      <c r="P16" s="237" t="s">
        <v>74</v>
      </c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 t="s">
        <v>68</v>
      </c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</row>
    <row r="17" spans="1:37" ht="33" customHeight="1" x14ac:dyDescent="0.25">
      <c r="A17" s="12">
        <v>1</v>
      </c>
      <c r="B17" s="12">
        <f>A17+1</f>
        <v>2</v>
      </c>
      <c r="C17" s="12">
        <f t="shared" ref="C17:D17" si="2">B17+1</f>
        <v>3</v>
      </c>
      <c r="D17" s="12">
        <f t="shared" si="2"/>
        <v>4</v>
      </c>
      <c r="E17" s="12">
        <f t="shared" si="0"/>
        <v>5</v>
      </c>
      <c r="F17" s="12">
        <f t="shared" si="0"/>
        <v>6</v>
      </c>
      <c r="G17" s="12">
        <f t="shared" si="0"/>
        <v>7</v>
      </c>
      <c r="H17" s="12">
        <f t="shared" si="0"/>
        <v>8</v>
      </c>
      <c r="I17" s="12">
        <f t="shared" si="0"/>
        <v>9</v>
      </c>
      <c r="J17" s="12">
        <f t="shared" si="0"/>
        <v>10</v>
      </c>
      <c r="K17" s="12">
        <f t="shared" si="1"/>
        <v>11</v>
      </c>
      <c r="L17" s="12">
        <f t="shared" si="1"/>
        <v>12</v>
      </c>
      <c r="M17" s="12">
        <f t="shared" si="1"/>
        <v>13</v>
      </c>
      <c r="N17" s="12">
        <f t="shared" si="1"/>
        <v>14</v>
      </c>
      <c r="O17" s="12">
        <f t="shared" si="1"/>
        <v>15</v>
      </c>
      <c r="P17" s="12">
        <f>O17+1</f>
        <v>16</v>
      </c>
      <c r="Q17" s="12">
        <f t="shared" si="1"/>
        <v>17</v>
      </c>
      <c r="R17" s="12">
        <f t="shared" si="1"/>
        <v>18</v>
      </c>
      <c r="S17" s="12">
        <f t="shared" si="1"/>
        <v>19</v>
      </c>
      <c r="T17" s="8">
        <f t="shared" si="1"/>
        <v>20</v>
      </c>
      <c r="U17" s="8">
        <f t="shared" ref="U17" si="3">T17+1</f>
        <v>21</v>
      </c>
      <c r="V17" s="8">
        <f t="shared" ref="V17" si="4">U17+1</f>
        <v>22</v>
      </c>
      <c r="W17" s="8">
        <f t="shared" ref="W17" si="5">V17+1</f>
        <v>23</v>
      </c>
      <c r="X17" s="8">
        <f t="shared" ref="X17" si="6">W17+1</f>
        <v>24</v>
      </c>
      <c r="Y17" s="8">
        <f t="shared" ref="Y17" si="7">X17+1</f>
        <v>25</v>
      </c>
      <c r="Z17" s="8">
        <f t="shared" ref="Z17" si="8">Y17+1</f>
        <v>26</v>
      </c>
      <c r="AA17" s="8">
        <f t="shared" ref="AA17" si="9">Z17+1</f>
        <v>27</v>
      </c>
      <c r="AB17" s="8">
        <f t="shared" ref="AB17" si="10">AA17+1</f>
        <v>28</v>
      </c>
      <c r="AC17" s="8">
        <f t="shared" ref="AC17" si="11">AB17+1</f>
        <v>29</v>
      </c>
      <c r="AD17" s="8">
        <f t="shared" ref="AD17" si="12">AC17+1</f>
        <v>30</v>
      </c>
      <c r="AE17" s="8">
        <f t="shared" ref="AE17" si="13">AD17+1</f>
        <v>31</v>
      </c>
      <c r="AF17" s="8">
        <f t="shared" ref="AF17" si="14">AE17+1</f>
        <v>32</v>
      </c>
      <c r="AG17" s="8">
        <f t="shared" ref="AG17" si="15">AF17+1</f>
        <v>33</v>
      </c>
      <c r="AH17" s="8">
        <f t="shared" ref="AH17" si="16">AG17+1</f>
        <v>34</v>
      </c>
      <c r="AI17" s="8">
        <f t="shared" ref="AI17" si="17">AH17+1</f>
        <v>35</v>
      </c>
      <c r="AJ17" s="8">
        <f t="shared" ref="AJ17" si="18">AI17+1</f>
        <v>36</v>
      </c>
      <c r="AK17" s="12">
        <f t="shared" ref="AK17" si="19">AJ17+1</f>
        <v>37</v>
      </c>
    </row>
    <row r="18" spans="1:37" ht="62.25" customHeight="1" x14ac:dyDescent="0.25">
      <c r="A18" s="12"/>
      <c r="B18" s="27" t="s">
        <v>6</v>
      </c>
      <c r="C18" s="7"/>
      <c r="D18" s="15"/>
      <c r="E18" s="7"/>
      <c r="F18" s="7"/>
      <c r="G18" s="15"/>
      <c r="H18" s="4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9" t="str">
        <f>'П.1.1-24-29 '!J16</f>
        <v>68,83 МВА
67,05 км</v>
      </c>
      <c r="U18" s="19" t="str">
        <f>'П.1.1-24-29 '!K16</f>
        <v>11,523 МВА
48,59 км</v>
      </c>
      <c r="V18" s="19" t="str">
        <f>'П.1.1-24-29 '!L16</f>
        <v>16,98 МВА 
22,18 км</v>
      </c>
      <c r="W18" s="19" t="str">
        <f>'П.1.1-24-29 '!M16</f>
        <v>91,38 МВА  
21,9 км</v>
      </c>
      <c r="X18" s="19" t="str">
        <f>'П.1.1-24-29 '!N16</f>
        <v>9,14 МВА 
28,4 км</v>
      </c>
      <c r="Y18" s="19" t="str">
        <f>'П.1.1-24-29 '!O16</f>
        <v>8,98 МВА
31,23 км</v>
      </c>
      <c r="Z18" s="19" t="str">
        <f>'П.1.1-24-29 '!P16</f>
        <v>206,833 МВА  
219,35 км</v>
      </c>
      <c r="AA18" s="15"/>
      <c r="AB18" s="15"/>
      <c r="AC18" s="15"/>
      <c r="AD18" s="15"/>
      <c r="AE18" s="15">
        <f>AE19+AE73</f>
        <v>495.5</v>
      </c>
      <c r="AF18" s="15">
        <f t="shared" ref="AF18:AK18" si="20">AF19+AF73</f>
        <v>800.67899996999995</v>
      </c>
      <c r="AG18" s="15">
        <f t="shared" si="20"/>
        <v>584.10399951160002</v>
      </c>
      <c r="AH18" s="15">
        <f t="shared" si="20"/>
        <v>606.05200004313792</v>
      </c>
      <c r="AI18" s="15">
        <f t="shared" si="20"/>
        <v>615.0389999534159</v>
      </c>
      <c r="AJ18" s="15">
        <f t="shared" si="20"/>
        <v>652.92265247068212</v>
      </c>
      <c r="AK18" s="15">
        <f t="shared" si="20"/>
        <v>3754.2966519488364</v>
      </c>
    </row>
    <row r="19" spans="1:37" ht="57" customHeight="1" x14ac:dyDescent="0.25">
      <c r="A19" s="12">
        <v>1</v>
      </c>
      <c r="B19" s="25" t="s">
        <v>7</v>
      </c>
      <c r="C19" s="7"/>
      <c r="D19" s="7"/>
      <c r="E19" s="7"/>
      <c r="F19" s="7"/>
      <c r="G19" s="15"/>
      <c r="H19" s="4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9" t="str">
        <f>T20</f>
        <v>62,2 МВА
24 км</v>
      </c>
      <c r="U19" s="19" t="str">
        <f t="shared" ref="U19:Z19" si="21">U20</f>
        <v>4,34 МВА 
4,3 км</v>
      </c>
      <c r="V19" s="19" t="str">
        <f t="shared" si="21"/>
        <v>12,52 МВА 
8,2 км</v>
      </c>
      <c r="W19" s="19" t="str">
        <f t="shared" si="21"/>
        <v>86,52 МВА  
8,2 км</v>
      </c>
      <c r="X19" s="19" t="str">
        <f t="shared" si="21"/>
        <v>4,52 МВА 
8,2 км</v>
      </c>
      <c r="Y19" s="19" t="str">
        <f t="shared" si="21"/>
        <v>4,52 МВА 
8,2 км</v>
      </c>
      <c r="Z19" s="19" t="str">
        <f t="shared" si="21"/>
        <v>174,62 МВА 
61,1 км</v>
      </c>
      <c r="AA19" s="15"/>
      <c r="AB19" s="15"/>
      <c r="AC19" s="15"/>
      <c r="AD19" s="15"/>
      <c r="AE19" s="15">
        <f>AE20+AE55</f>
        <v>229.27432802000004</v>
      </c>
      <c r="AF19" s="15">
        <f t="shared" ref="AF19:AK19" si="22">AF20+AF55</f>
        <v>283.13163813000006</v>
      </c>
      <c r="AG19" s="15">
        <f t="shared" si="22"/>
        <v>484.72839859760001</v>
      </c>
      <c r="AH19" s="15">
        <f t="shared" si="22"/>
        <v>503.33882389074989</v>
      </c>
      <c r="AI19" s="15">
        <f t="shared" si="22"/>
        <v>385.81281620262763</v>
      </c>
      <c r="AJ19" s="15">
        <f t="shared" si="22"/>
        <v>250.47257283995373</v>
      </c>
      <c r="AK19" s="15">
        <f t="shared" si="22"/>
        <v>2136.758577680931</v>
      </c>
    </row>
    <row r="20" spans="1:37" ht="66.599999999999994" customHeight="1" x14ac:dyDescent="0.25">
      <c r="A20" s="65" t="s">
        <v>9</v>
      </c>
      <c r="B20" s="25" t="s">
        <v>8</v>
      </c>
      <c r="C20" s="7"/>
      <c r="D20" s="15"/>
      <c r="E20" s="7"/>
      <c r="F20" s="7"/>
      <c r="G20" s="15"/>
      <c r="H20" s="42"/>
      <c r="I20" s="15"/>
      <c r="J20" s="7"/>
      <c r="K20" s="7"/>
      <c r="L20" s="7"/>
      <c r="M20" s="7"/>
      <c r="N20" s="7"/>
      <c r="O20" s="15"/>
      <c r="P20" s="15"/>
      <c r="Q20" s="15"/>
      <c r="R20" s="15"/>
      <c r="S20" s="15"/>
      <c r="T20" s="19" t="str">
        <f>'П.1.1-24-29 '!J18</f>
        <v>62,2 МВА
24 км</v>
      </c>
      <c r="U20" s="19" t="str">
        <f>'П.1.1-24-29 '!K18</f>
        <v>4,34 МВА 
4,3 км</v>
      </c>
      <c r="V20" s="19" t="str">
        <f>'П.1.1-24-29 '!L18</f>
        <v>12,52 МВА 
8,2 км</v>
      </c>
      <c r="W20" s="19" t="str">
        <f>'П.1.1-24-29 '!M18</f>
        <v>86,52 МВА  
8,2 км</v>
      </c>
      <c r="X20" s="19" t="str">
        <f>'П.1.1-24-29 '!N18</f>
        <v>4,52 МВА 
8,2 км</v>
      </c>
      <c r="Y20" s="19" t="str">
        <f>'П.1.1-24-29 '!O18</f>
        <v>4,52 МВА 
8,2 км</v>
      </c>
      <c r="Z20" s="19" t="str">
        <f>'П.1.1-24-29 '!P18</f>
        <v>174,62 МВА 
61,1 км</v>
      </c>
      <c r="AA20" s="15"/>
      <c r="AB20" s="15"/>
      <c r="AC20" s="15"/>
      <c r="AD20" s="15"/>
      <c r="AE20" s="15">
        <f>SUM(AE21:AE42)</f>
        <v>164.52032802000002</v>
      </c>
      <c r="AF20" s="15">
        <f t="shared" ref="AF20:AJ20" si="23">SUM(AF21:AF42)</f>
        <v>153.29695076000002</v>
      </c>
      <c r="AG20" s="15">
        <f t="shared" si="23"/>
        <v>292.64526194960001</v>
      </c>
      <c r="AH20" s="15">
        <f t="shared" si="23"/>
        <v>315.44547391640322</v>
      </c>
      <c r="AI20" s="15">
        <f t="shared" si="23"/>
        <v>212.22727092209215</v>
      </c>
      <c r="AJ20" s="15">
        <f t="shared" si="23"/>
        <v>73.642054608620029</v>
      </c>
      <c r="AK20" s="15">
        <f>SUM(AK21:AK42)</f>
        <v>1211.7773401767154</v>
      </c>
    </row>
    <row r="21" spans="1:37" ht="151.5" customHeight="1" x14ac:dyDescent="0.25">
      <c r="A21" s="65" t="s">
        <v>14</v>
      </c>
      <c r="B21" s="9" t="str">
        <f>'П.1.1-24-29 '!B19</f>
        <v>Реконструкция электрических сетей  0,4-10(6)кВ в ж/районах Центральный, Падун, Южный Падун, Гидростроитель, Энергетик, Осиновка, Чекановский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(9,64 МВА/ 2,08 км)</v>
      </c>
      <c r="C21" s="7"/>
      <c r="D21" s="7"/>
      <c r="E21" s="7"/>
      <c r="F21" s="7"/>
      <c r="G21" s="7"/>
      <c r="H21" s="71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8" t="str">
        <f>'П.1.1-24-29 '!J19</f>
        <v xml:space="preserve">9,64 МВА
2,08 км </v>
      </c>
      <c r="U21" s="99">
        <f>'П.1.1-24-29 '!K19</f>
        <v>0</v>
      </c>
      <c r="V21" s="99">
        <f>'П.1.1-24-29 '!L19</f>
        <v>0</v>
      </c>
      <c r="W21" s="99">
        <f>'П.1.1-24-29 '!M19</f>
        <v>0</v>
      </c>
      <c r="X21" s="99">
        <f>'П.1.1-24-29 '!N19</f>
        <v>0</v>
      </c>
      <c r="Y21" s="99">
        <f>'П.1.1-24-29 '!O19</f>
        <v>0</v>
      </c>
      <c r="Z21" s="8" t="str">
        <f>'П.1.1-24-29 '!P19</f>
        <v xml:space="preserve">9,64 МВА
2,08 км </v>
      </c>
      <c r="AA21" s="7"/>
      <c r="AB21" s="7"/>
      <c r="AC21" s="7"/>
      <c r="AD21" s="7"/>
      <c r="AE21" s="7">
        <f>'П.1.1-24-29 '!Q19</f>
        <v>30.56519127</v>
      </c>
      <c r="AF21" s="100">
        <f>'П.1.1-24-29 '!R19</f>
        <v>0</v>
      </c>
      <c r="AG21" s="100">
        <f>'П.1.1-24-29 '!S19</f>
        <v>0</v>
      </c>
      <c r="AH21" s="100">
        <f>'П.1.1-24-29 '!T19</f>
        <v>0</v>
      </c>
      <c r="AI21" s="100">
        <f>'П.1.1-24-29 '!U19</f>
        <v>0</v>
      </c>
      <c r="AJ21" s="100">
        <f>'П.1.1-24-29 '!V19</f>
        <v>0</v>
      </c>
      <c r="AK21" s="7">
        <f>'П.1.1-24-29 '!W19</f>
        <v>30.56519127</v>
      </c>
    </row>
    <row r="22" spans="1:37" s="1" customFormat="1" ht="165.75" customHeight="1" x14ac:dyDescent="0.25">
      <c r="A22" s="65" t="s">
        <v>16</v>
      </c>
      <c r="B22" s="9" t="str">
        <f>'П.1.1-24-29 '!B20</f>
        <v>Реконструкция электрических сетей  0,4-10(6)кВ в ж/районах Центральный, Падун, Южный Падун, Гидростроитель, Сухой, Сосновый Бор, Энергетик, Порожский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(12,14 МВА/ 16,6 км)</v>
      </c>
      <c r="C22" s="5"/>
      <c r="D22" s="5"/>
      <c r="E22" s="5"/>
      <c r="F22" s="5"/>
      <c r="G22" s="5"/>
      <c r="H22" s="24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99">
        <f>'П.1.1-24-29 '!J20</f>
        <v>0</v>
      </c>
      <c r="U22" s="8" t="str">
        <f>'П.1.1-24-29 '!K20</f>
        <v>2,06 МВА 
3,8 км
ВВ - 6шт</v>
      </c>
      <c r="V22" s="8" t="str">
        <f>'П.1.1-24-29 '!L20</f>
        <v>2,52 МВА 
3,2 км</v>
      </c>
      <c r="W22" s="8" t="str">
        <f>'П.1.1-24-29 '!M20</f>
        <v>2,52 МВА 
3,2 км</v>
      </c>
      <c r="X22" s="8" t="str">
        <f>'П.1.1-24-29 '!N20</f>
        <v>2,52 МВА 
3,2 км</v>
      </c>
      <c r="Y22" s="8" t="str">
        <f>'П.1.1-24-29 '!O20</f>
        <v>2,52 МВА 
3,2 км</v>
      </c>
      <c r="Z22" s="8" t="str">
        <f>'П.1.1-24-29 '!P20</f>
        <v>12,14 МВА 
16,6 км</v>
      </c>
      <c r="AA22" s="5"/>
      <c r="AB22" s="5"/>
      <c r="AC22" s="5"/>
      <c r="AD22" s="5"/>
      <c r="AE22" s="100">
        <f>'П.1.1-24-29 '!Q20</f>
        <v>0</v>
      </c>
      <c r="AF22" s="7">
        <f>'П.1.1-24-29 '!R20</f>
        <v>28.662099999999999</v>
      </c>
      <c r="AG22" s="7">
        <f>'П.1.1-24-29 '!S20</f>
        <v>35.023495391600001</v>
      </c>
      <c r="AH22" s="7">
        <f>'П.1.1-24-29 '!T20</f>
        <v>36.494482198047201</v>
      </c>
      <c r="AI22" s="7">
        <f>'П.1.1-24-29 '!U20</f>
        <v>38.027250450365187</v>
      </c>
      <c r="AJ22" s="7">
        <f>'П.1.1-24-29 '!V20</f>
        <v>39.62439496928053</v>
      </c>
      <c r="AK22" s="7">
        <f>'П.1.1-24-29 '!W20</f>
        <v>177.83172300929292</v>
      </c>
    </row>
    <row r="23" spans="1:37" s="57" customFormat="1" ht="62.25" customHeight="1" x14ac:dyDescent="0.25">
      <c r="A23" s="65" t="s">
        <v>17</v>
      </c>
      <c r="B23" s="9" t="str">
        <f>'П.1.1-24-29 '!B21</f>
        <v>Реконструкция ПС 35/10кВ "Радищев" в поселке Радищев Нижнеилимского района.</v>
      </c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99">
        <f>'П.1.1-24-29 '!J21</f>
        <v>0</v>
      </c>
      <c r="U23" s="99">
        <f>'П.1.1-24-29 '!K21</f>
        <v>0</v>
      </c>
      <c r="V23" s="99">
        <f>'П.1.1-24-29 '!L21</f>
        <v>0</v>
      </c>
      <c r="W23" s="99">
        <f>'П.1.1-24-29 '!M21</f>
        <v>0</v>
      </c>
      <c r="X23" s="99">
        <f>'П.1.1-24-29 '!N21</f>
        <v>0</v>
      </c>
      <c r="Y23" s="99">
        <f>'П.1.1-24-29 '!O21</f>
        <v>0</v>
      </c>
      <c r="Z23" s="99">
        <f>'П.1.1-24-29 '!P21</f>
        <v>0</v>
      </c>
      <c r="AA23" s="51"/>
      <c r="AB23" s="51"/>
      <c r="AC23" s="51"/>
      <c r="AD23" s="51"/>
      <c r="AE23" s="7">
        <f>'П.1.1-24-29 '!Q21</f>
        <v>19</v>
      </c>
      <c r="AF23" s="100">
        <f>'П.1.1-24-29 '!R21</f>
        <v>0</v>
      </c>
      <c r="AG23" s="100">
        <f>'П.1.1-24-29 '!S21</f>
        <v>0</v>
      </c>
      <c r="AH23" s="100">
        <f>'П.1.1-24-29 '!T21</f>
        <v>0</v>
      </c>
      <c r="AI23" s="100">
        <f>'П.1.1-24-29 '!U21</f>
        <v>0</v>
      </c>
      <c r="AJ23" s="100">
        <f>'П.1.1-24-29 '!V21</f>
        <v>0</v>
      </c>
      <c r="AK23" s="7">
        <f>'П.1.1-24-29 '!W21</f>
        <v>19</v>
      </c>
    </row>
    <row r="24" spans="1:37" s="52" customFormat="1" ht="114" customHeight="1" x14ac:dyDescent="0.25">
      <c r="A24" s="65" t="s">
        <v>18</v>
      </c>
      <c r="B24" s="9" t="str">
        <f>'П.1.1-24-29 '!B22</f>
        <v>Реконструкция электрических сетей  0,4-10(6)кВ в городе Вихоревка Братского района, по ул. Пионерская, ул.Бича, ул.Щетинкина; ул. 60 лет СССР; ул.Зверева, ул.Горького (1,43 МВА/2,7км)</v>
      </c>
      <c r="C24" s="51"/>
      <c r="D24" s="51"/>
      <c r="E24" s="51"/>
      <c r="F24" s="51"/>
      <c r="G24" s="51"/>
      <c r="H24" s="56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99">
        <f>'П.1.1-24-29 '!J22</f>
        <v>0</v>
      </c>
      <c r="U24" s="8" t="str">
        <f>'П.1.1-24-29 '!K22</f>
        <v>0,63 МВА 
0,5 км
КСО - 5шт</v>
      </c>
      <c r="V24" s="8" t="str">
        <f>'П.1.1-24-29 '!L22</f>
        <v>0,4 МВА 
1,1 км</v>
      </c>
      <c r="W24" s="8" t="str">
        <f>'П.1.1-24-29 '!M22</f>
        <v>0,4 МВА 
1,1 км</v>
      </c>
      <c r="X24" s="99">
        <f>'П.1.1-24-29 '!N22</f>
        <v>0</v>
      </c>
      <c r="Y24" s="99">
        <f>'П.1.1-24-29 '!O22</f>
        <v>0</v>
      </c>
      <c r="Z24" s="8" t="str">
        <f>'П.1.1-24-29 '!P22</f>
        <v>1,43 МВА
2,7 км</v>
      </c>
      <c r="AA24" s="51"/>
      <c r="AB24" s="51"/>
      <c r="AC24" s="51"/>
      <c r="AD24" s="51"/>
      <c r="AE24" s="100">
        <f>'П.1.1-24-29 '!Q22</f>
        <v>0</v>
      </c>
      <c r="AF24" s="7">
        <f>'П.1.1-24-29 '!R22</f>
        <v>4.8</v>
      </c>
      <c r="AG24" s="7">
        <f>'П.1.1-24-29 '!S22</f>
        <v>5.6782017558000009</v>
      </c>
      <c r="AH24" s="7">
        <f>'П.1.1-24-29 '!T22</f>
        <v>5.9166862295436013</v>
      </c>
      <c r="AI24" s="100">
        <f>'П.1.1-24-29 '!U22</f>
        <v>0</v>
      </c>
      <c r="AJ24" s="100">
        <f>'П.1.1-24-29 '!V22</f>
        <v>0</v>
      </c>
      <c r="AK24" s="7">
        <f>'П.1.1-24-29 '!W22</f>
        <v>16.394887985343601</v>
      </c>
    </row>
    <row r="25" spans="1:37" s="52" customFormat="1" ht="105" customHeight="1" x14ac:dyDescent="0.25">
      <c r="A25" s="65" t="s">
        <v>163</v>
      </c>
      <c r="B25" s="9" t="str">
        <f>'П.1.1-24-29 '!B23</f>
        <v>Реконструкция электрических сетей  0,4-10(6)кВ в п.Речушка Нижнеилимского района, по  ул.Мира, ул.Таёжная; ул.Моложёжная (0,8 МВА/2,2км)</v>
      </c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99">
        <f>'П.1.1-24-29 '!J23</f>
        <v>0</v>
      </c>
      <c r="U25" s="99">
        <f>'П.1.1-24-29 '!K23</f>
        <v>0</v>
      </c>
      <c r="V25" s="99">
        <f>'П.1.1-24-29 '!L23</f>
        <v>0</v>
      </c>
      <c r="W25" s="8" t="str">
        <f>'П.1.1-24-29 '!M23</f>
        <v>0,4 МВА 
1,1 км</v>
      </c>
      <c r="X25" s="99">
        <f>'П.1.1-24-29 '!N23</f>
        <v>0</v>
      </c>
      <c r="Y25" s="8" t="str">
        <f>'П.1.1-24-29 '!O23</f>
        <v>0,4 МВА 
1,1 км</v>
      </c>
      <c r="Z25" s="8" t="str">
        <f>'П.1.1-24-29 '!P23</f>
        <v>0,8 МВА
2,2 км</v>
      </c>
      <c r="AA25" s="51"/>
      <c r="AB25" s="51"/>
      <c r="AC25" s="51"/>
      <c r="AD25" s="51"/>
      <c r="AE25" s="100">
        <f>'П.1.1-24-29 '!Q23</f>
        <v>0</v>
      </c>
      <c r="AF25" s="100">
        <f>'П.1.1-24-29 '!R23</f>
        <v>0</v>
      </c>
      <c r="AG25" s="100">
        <f>'П.1.1-24-29 '!S23</f>
        <v>0</v>
      </c>
      <c r="AH25" s="7">
        <f>'П.1.1-24-29 '!T23</f>
        <v>5.9166862295436013</v>
      </c>
      <c r="AI25" s="100">
        <f>'П.1.1-24-29 '!U23</f>
        <v>0</v>
      </c>
      <c r="AJ25" s="7">
        <f>'П.1.1-24-29 '!V23</f>
        <v>6.4241249073341793</v>
      </c>
      <c r="AK25" s="7">
        <f>'П.1.1-24-29 '!W23</f>
        <v>12.340811136877781</v>
      </c>
    </row>
    <row r="26" spans="1:37" s="52" customFormat="1" ht="97.5" customHeight="1" x14ac:dyDescent="0.25">
      <c r="A26" s="65" t="s">
        <v>19</v>
      </c>
      <c r="B26" s="9" t="str">
        <f>'П.1.1-24-29 '!B24</f>
        <v>Реконструкция электрических сетей  0,4-10(6)кВ в п.Новая Игирма Нижнеилимского района, по ул.Пионерская (0,4 МВА/1,1км)</v>
      </c>
      <c r="C26" s="51"/>
      <c r="D26" s="51"/>
      <c r="E26" s="51"/>
      <c r="F26" s="51"/>
      <c r="G26" s="51"/>
      <c r="H26" s="56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99">
        <f>'П.1.1-24-29 '!J24</f>
        <v>0</v>
      </c>
      <c r="U26" s="99">
        <f>'П.1.1-24-29 '!K24</f>
        <v>0</v>
      </c>
      <c r="V26" s="8" t="str">
        <f>'П.1.1-24-29 '!L24</f>
        <v>0,4 МВА 
1,1 км</v>
      </c>
      <c r="W26" s="99">
        <f>'П.1.1-24-29 '!M24</f>
        <v>0</v>
      </c>
      <c r="X26" s="99">
        <f>'П.1.1-24-29 '!N24</f>
        <v>0</v>
      </c>
      <c r="Y26" s="99">
        <f>'П.1.1-24-29 '!O24</f>
        <v>0</v>
      </c>
      <c r="Z26" s="8" t="str">
        <f>'П.1.1-24-29 '!P24</f>
        <v>0,4 МВА
1,1 км</v>
      </c>
      <c r="AA26" s="51"/>
      <c r="AB26" s="51"/>
      <c r="AC26" s="51"/>
      <c r="AD26" s="51"/>
      <c r="AE26" s="100">
        <f>'П.1.1-24-29 '!Q24</f>
        <v>0</v>
      </c>
      <c r="AF26" s="100">
        <f>'П.1.1-24-29 '!R24</f>
        <v>0</v>
      </c>
      <c r="AG26" s="7">
        <f>'П.1.1-24-29 '!S24</f>
        <v>5.6782017558000009</v>
      </c>
      <c r="AH26" s="100">
        <f>'П.1.1-24-29 '!T24</f>
        <v>0</v>
      </c>
      <c r="AI26" s="100">
        <f>'П.1.1-24-29 '!U24</f>
        <v>0</v>
      </c>
      <c r="AJ26" s="100">
        <f>'П.1.1-24-29 '!V24</f>
        <v>0</v>
      </c>
      <c r="AK26" s="7">
        <f>'П.1.1-24-29 '!W24</f>
        <v>5.6782017558000009</v>
      </c>
    </row>
    <row r="27" spans="1:37" s="52" customFormat="1" ht="102" customHeight="1" x14ac:dyDescent="0.25">
      <c r="A27" s="65" t="s">
        <v>162</v>
      </c>
      <c r="B27" s="9" t="str">
        <f>'П.1.1-24-29 '!B25</f>
        <v>Реконструкция электрических сетей  0,4-10(6)кВ в п.Суворовский Нижнеилимского района (0,4 МВА/1,1км)</v>
      </c>
      <c r="C27" s="51"/>
      <c r="D27" s="51"/>
      <c r="E27" s="51"/>
      <c r="F27" s="51"/>
      <c r="G27" s="51"/>
      <c r="H27" s="56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99">
        <f>'П.1.1-24-29 '!J25</f>
        <v>0</v>
      </c>
      <c r="U27" s="99">
        <f>'П.1.1-24-29 '!K25</f>
        <v>0</v>
      </c>
      <c r="V27" s="99">
        <f>'П.1.1-24-29 '!L25</f>
        <v>0</v>
      </c>
      <c r="W27" s="99">
        <f>'П.1.1-24-29 '!M25</f>
        <v>0</v>
      </c>
      <c r="X27" s="8" t="str">
        <f>'П.1.1-24-29 '!N25</f>
        <v>0,4 МВА 
1,1 км</v>
      </c>
      <c r="Y27" s="99">
        <f>'П.1.1-24-29 '!O25</f>
        <v>0</v>
      </c>
      <c r="Z27" s="8" t="str">
        <f>'П.1.1-24-29 '!P25</f>
        <v>0,4 МВА
1,1 км</v>
      </c>
      <c r="AA27" s="51"/>
      <c r="AB27" s="51"/>
      <c r="AC27" s="51"/>
      <c r="AD27" s="51"/>
      <c r="AE27" s="100">
        <f>'П.1.1-24-29 '!Q25</f>
        <v>0</v>
      </c>
      <c r="AF27" s="100">
        <f>'П.1.1-24-29 '!R25</f>
        <v>0</v>
      </c>
      <c r="AG27" s="100">
        <f>'П.1.1-24-29 '!S25</f>
        <v>0</v>
      </c>
      <c r="AH27" s="100">
        <f>'П.1.1-24-29 '!T25</f>
        <v>0</v>
      </c>
      <c r="AI27" s="7">
        <f>'П.1.1-24-29 '!U25</f>
        <v>6.1651870511844331</v>
      </c>
      <c r="AJ27" s="100">
        <f>'П.1.1-24-29 '!V25</f>
        <v>0</v>
      </c>
      <c r="AK27" s="7">
        <f>'П.1.1-24-29 '!W25</f>
        <v>6.1651870511844331</v>
      </c>
    </row>
    <row r="28" spans="1:37" s="52" customFormat="1" ht="111" customHeight="1" x14ac:dyDescent="0.25">
      <c r="A28" s="65" t="s">
        <v>178</v>
      </c>
      <c r="B28" s="9" t="str">
        <f>'П.1.1-24-29 '!B26</f>
        <v>Реконструкция электрических сетей  0,4-10(6)кВ в п.Хребтовая Нижнеилимского района, ул.Лесная, ул.Гагарина, ул.Заречная  (0,4 МВА/1,1км)</v>
      </c>
      <c r="C28" s="51"/>
      <c r="D28" s="51"/>
      <c r="E28" s="51"/>
      <c r="F28" s="51"/>
      <c r="G28" s="51"/>
      <c r="H28" s="56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99">
        <f>'П.1.1-24-29 '!J26</f>
        <v>0</v>
      </c>
      <c r="U28" s="99">
        <f>'П.1.1-24-29 '!K26</f>
        <v>0</v>
      </c>
      <c r="V28" s="99">
        <f>'П.1.1-24-29 '!L26</f>
        <v>0</v>
      </c>
      <c r="W28" s="99">
        <f>'П.1.1-24-29 '!M26</f>
        <v>0</v>
      </c>
      <c r="X28" s="8" t="str">
        <f>'П.1.1-24-29 '!N26</f>
        <v>0,4 МВА 
1,1 км</v>
      </c>
      <c r="Y28" s="99">
        <f>'П.1.1-24-29 '!O26</f>
        <v>0</v>
      </c>
      <c r="Z28" s="8" t="str">
        <f>'П.1.1-24-29 '!P26</f>
        <v>0,4 МВА
1,1 км</v>
      </c>
      <c r="AA28" s="51"/>
      <c r="AB28" s="51"/>
      <c r="AC28" s="51"/>
      <c r="AD28" s="51"/>
      <c r="AE28" s="100">
        <f>'П.1.1-24-29 '!Q26</f>
        <v>0</v>
      </c>
      <c r="AF28" s="100">
        <f>'П.1.1-24-29 '!R26</f>
        <v>0</v>
      </c>
      <c r="AG28" s="100">
        <f>'П.1.1-24-29 '!S26</f>
        <v>0</v>
      </c>
      <c r="AH28" s="100">
        <f>'П.1.1-24-29 '!T26</f>
        <v>0</v>
      </c>
      <c r="AI28" s="7">
        <f>'П.1.1-24-29 '!U26</f>
        <v>6.1651870511844331</v>
      </c>
      <c r="AJ28" s="100">
        <f>'П.1.1-24-29 '!V26</f>
        <v>0</v>
      </c>
      <c r="AK28" s="7">
        <f>'П.1.1-24-29 '!W26</f>
        <v>6.1651870511844331</v>
      </c>
    </row>
    <row r="29" spans="1:37" s="52" customFormat="1" ht="112.5" customHeight="1" x14ac:dyDescent="0.25">
      <c r="A29" s="65" t="s">
        <v>182</v>
      </c>
      <c r="B29" s="9" t="str">
        <f>'П.1.1-24-29 '!B27</f>
        <v>Реконструкция электрических сетей  0,4-10(6)кВ в п.Янгель Нижнеилимского района, ул. Первых Строителей  (0,4 МВА/1,1км)</v>
      </c>
      <c r="C29" s="51"/>
      <c r="D29" s="51"/>
      <c r="E29" s="51"/>
      <c r="F29" s="51"/>
      <c r="G29" s="51"/>
      <c r="H29" s="56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99">
        <f>'П.1.1-24-29 '!J27</f>
        <v>0</v>
      </c>
      <c r="U29" s="99">
        <f>'П.1.1-24-29 '!K27</f>
        <v>0</v>
      </c>
      <c r="V29" s="99">
        <f>'П.1.1-24-29 '!L27</f>
        <v>0</v>
      </c>
      <c r="W29" s="99">
        <f>'П.1.1-24-29 '!M27</f>
        <v>0</v>
      </c>
      <c r="X29" s="99">
        <f>'П.1.1-24-29 '!N27</f>
        <v>0</v>
      </c>
      <c r="Y29" s="8" t="str">
        <f>'П.1.1-24-29 '!O27</f>
        <v>0,4 МВА 
1,1 км</v>
      </c>
      <c r="Z29" s="8" t="str">
        <f>'П.1.1-24-29 '!P27</f>
        <v>0,4 МВА
1,1 км</v>
      </c>
      <c r="AA29" s="51"/>
      <c r="AB29" s="51"/>
      <c r="AC29" s="51"/>
      <c r="AD29" s="51"/>
      <c r="AE29" s="100">
        <f>'П.1.1-24-29 '!Q27</f>
        <v>0</v>
      </c>
      <c r="AF29" s="100">
        <f>'П.1.1-24-29 '!R27</f>
        <v>0</v>
      </c>
      <c r="AG29" s="100">
        <f>'П.1.1-24-29 '!S27</f>
        <v>0</v>
      </c>
      <c r="AH29" s="100">
        <f>'П.1.1-24-29 '!T27</f>
        <v>0</v>
      </c>
      <c r="AI29" s="100">
        <f>'П.1.1-24-29 '!U27</f>
        <v>0</v>
      </c>
      <c r="AJ29" s="7">
        <f>'П.1.1-24-29 '!V27</f>
        <v>6.4241249073341793</v>
      </c>
      <c r="AK29" s="7">
        <f>'П.1.1-24-29 '!W27</f>
        <v>6.4241249073341793</v>
      </c>
    </row>
    <row r="30" spans="1:37" s="57" customFormat="1" ht="123" customHeight="1" x14ac:dyDescent="0.25">
      <c r="A30" s="65" t="s">
        <v>205</v>
      </c>
      <c r="B30" s="9" t="str">
        <f>'П.1.1-24-29 '!B28</f>
        <v>Реконструкция электрических сетей  0,4-10(6)кВ в посёлках Бидога, Каменск Чунского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(0,56 МВА/ 0,14 км)</v>
      </c>
      <c r="C30" s="51"/>
      <c r="D30" s="51"/>
      <c r="E30" s="51"/>
      <c r="F30" s="51"/>
      <c r="G30" s="51"/>
      <c r="H30" s="56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8" t="str">
        <f>'П.1.1-24-29 '!J28</f>
        <v>0,56 МВА
0,14 км</v>
      </c>
      <c r="U30" s="99">
        <f>'П.1.1-24-29 '!K28</f>
        <v>0</v>
      </c>
      <c r="V30" s="99">
        <f>'П.1.1-24-29 '!L28</f>
        <v>0</v>
      </c>
      <c r="W30" s="99">
        <f>'П.1.1-24-29 '!M28</f>
        <v>0</v>
      </c>
      <c r="X30" s="99">
        <f>'П.1.1-24-29 '!N28</f>
        <v>0</v>
      </c>
      <c r="Y30" s="99">
        <f>'П.1.1-24-29 '!O28</f>
        <v>0</v>
      </c>
      <c r="Z30" s="8" t="str">
        <f>'П.1.1-24-29 '!P28</f>
        <v>0,56 МВА
0,14 км</v>
      </c>
      <c r="AA30" s="51"/>
      <c r="AB30" s="51"/>
      <c r="AC30" s="51"/>
      <c r="AD30" s="51"/>
      <c r="AE30" s="7">
        <f>'П.1.1-24-29 '!Q28</f>
        <v>1.85</v>
      </c>
      <c r="AF30" s="100">
        <f>'П.1.1-24-29 '!R28</f>
        <v>0</v>
      </c>
      <c r="AG30" s="100">
        <f>'П.1.1-24-29 '!S28</f>
        <v>0</v>
      </c>
      <c r="AH30" s="100">
        <f>'П.1.1-24-29 '!T28</f>
        <v>0</v>
      </c>
      <c r="AI30" s="100">
        <f>'П.1.1-24-29 '!U28</f>
        <v>0</v>
      </c>
      <c r="AJ30" s="100">
        <f>'П.1.1-24-29 '!V28</f>
        <v>0</v>
      </c>
      <c r="AK30" s="7">
        <f>'П.1.1-24-29 '!W28</f>
        <v>1.85</v>
      </c>
    </row>
    <row r="31" spans="1:37" s="57" customFormat="1" ht="84" customHeight="1" x14ac:dyDescent="0.25">
      <c r="A31" s="65" t="s">
        <v>206</v>
      </c>
      <c r="B31" s="9" t="str">
        <f>'П.1.1-24-29 '!B29</f>
        <v>Реконструкция электрических сетей  0,4-10(6)кВ в п.Чунский Чунского района, по ул.Нагорная; ул.Декабрьская, ул.Юбилейная (1,4 МВА/1,1км)</v>
      </c>
      <c r="C31" s="51"/>
      <c r="D31" s="51"/>
      <c r="E31" s="51"/>
      <c r="F31" s="51"/>
      <c r="G31" s="51"/>
      <c r="H31" s="56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99">
        <f>'П.1.1-24-29 '!J29</f>
        <v>0</v>
      </c>
      <c r="U31" s="8" t="str">
        <f>'П.1.1-24-29 '!K29</f>
        <v>1 МВА</v>
      </c>
      <c r="V31" s="8" t="str">
        <f>'П.1.1-24-29 '!L29</f>
        <v>0,4 МВА 
1,1 км</v>
      </c>
      <c r="W31" s="99">
        <f>'П.1.1-24-29 '!M29</f>
        <v>0</v>
      </c>
      <c r="X31" s="99">
        <f>'П.1.1-24-29 '!N29</f>
        <v>0</v>
      </c>
      <c r="Y31" s="99">
        <f>'П.1.1-24-29 '!O29</f>
        <v>0</v>
      </c>
      <c r="Z31" s="8" t="str">
        <f>'П.1.1-24-29 '!P29</f>
        <v>1,4 МВА
1,1км</v>
      </c>
      <c r="AA31" s="51"/>
      <c r="AB31" s="51"/>
      <c r="AC31" s="51"/>
      <c r="AD31" s="51"/>
      <c r="AE31" s="100">
        <f>'П.1.1-24-29 '!Q29</f>
        <v>0</v>
      </c>
      <c r="AF31" s="7">
        <f>'П.1.1-24-29 '!R29</f>
        <v>1.615</v>
      </c>
      <c r="AG31" s="7">
        <f>'П.1.1-24-29 '!S29</f>
        <v>5.6782017558000009</v>
      </c>
      <c r="AH31" s="100">
        <f>'П.1.1-24-29 '!T29</f>
        <v>0</v>
      </c>
      <c r="AI31" s="100">
        <f>'П.1.1-24-29 '!U29</f>
        <v>0</v>
      </c>
      <c r="AJ31" s="100">
        <f>'П.1.1-24-29 '!V29</f>
        <v>0</v>
      </c>
      <c r="AK31" s="7">
        <f>'П.1.1-24-29 '!W29</f>
        <v>7.2932017558000011</v>
      </c>
    </row>
    <row r="32" spans="1:37" s="57" customFormat="1" ht="90" customHeight="1" x14ac:dyDescent="0.25">
      <c r="A32" s="65" t="s">
        <v>208</v>
      </c>
      <c r="B32" s="9" t="str">
        <f>'П.1.1-24-29 '!B30</f>
        <v>Реконструкция электрических сетей  0,4-10(6)кВ в п.Весёлый Чунского района, ул.Луговая (0,4МВА/1,1км)</v>
      </c>
      <c r="C32" s="51"/>
      <c r="D32" s="51"/>
      <c r="E32" s="51"/>
      <c r="F32" s="51"/>
      <c r="G32" s="51"/>
      <c r="H32" s="56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99">
        <f>'П.1.1-24-29 '!J30</f>
        <v>0</v>
      </c>
      <c r="U32" s="99">
        <f>'П.1.1-24-29 '!K30</f>
        <v>0</v>
      </c>
      <c r="V32" s="99">
        <f>'П.1.1-24-29 '!L30</f>
        <v>0</v>
      </c>
      <c r="W32" s="99">
        <f>'П.1.1-24-29 '!M30</f>
        <v>0</v>
      </c>
      <c r="X32" s="99">
        <f>'П.1.1-24-29 '!N30</f>
        <v>0</v>
      </c>
      <c r="Y32" s="8" t="str">
        <f>'П.1.1-24-29 '!O30</f>
        <v>0,4 МВА 
1,1 км</v>
      </c>
      <c r="Z32" s="8" t="str">
        <f>'П.1.1-24-29 '!P30</f>
        <v>0,4 МВА
1,1 км</v>
      </c>
      <c r="AA32" s="51"/>
      <c r="AB32" s="51"/>
      <c r="AC32" s="51"/>
      <c r="AD32" s="51"/>
      <c r="AE32" s="100">
        <f>'П.1.1-24-29 '!Q30</f>
        <v>0</v>
      </c>
      <c r="AF32" s="100">
        <f>'П.1.1-24-29 '!R30</f>
        <v>0</v>
      </c>
      <c r="AG32" s="100">
        <f>'П.1.1-24-29 '!S30</f>
        <v>0</v>
      </c>
      <c r="AH32" s="100">
        <f>'П.1.1-24-29 '!T30</f>
        <v>0</v>
      </c>
      <c r="AI32" s="100">
        <f>'П.1.1-24-29 '!U30</f>
        <v>0</v>
      </c>
      <c r="AJ32" s="7">
        <f>'П.1.1-24-29 '!V30</f>
        <v>6.4241249073341793</v>
      </c>
      <c r="AK32" s="7">
        <f>'П.1.1-24-29 '!W30</f>
        <v>6.4241249073341793</v>
      </c>
    </row>
    <row r="33" spans="1:37" s="57" customFormat="1" ht="96" customHeight="1" x14ac:dyDescent="0.25">
      <c r="A33" s="65" t="s">
        <v>210</v>
      </c>
      <c r="B33" s="9" t="str">
        <f>'П.1.1-24-29 '!B31</f>
        <v>Реконструкция электрических сетей  0,4-10(6)кВ в п.Лесогорск Чунского района, ул.Таёжная, ул.Лермонтова, ул.Чунская (0,4 МВА/1,1км)</v>
      </c>
      <c r="C33" s="51"/>
      <c r="D33" s="51"/>
      <c r="E33" s="51"/>
      <c r="F33" s="51"/>
      <c r="G33" s="51"/>
      <c r="H33" s="56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99">
        <f>'П.1.1-24-29 '!J31</f>
        <v>0</v>
      </c>
      <c r="U33" s="99">
        <f>'П.1.1-24-29 '!K31</f>
        <v>0</v>
      </c>
      <c r="V33" s="99">
        <f>'П.1.1-24-29 '!L31</f>
        <v>0</v>
      </c>
      <c r="W33" s="8" t="str">
        <f>'П.1.1-24-29 '!M31</f>
        <v>0,4 МВА 
1,1 км</v>
      </c>
      <c r="X33" s="99">
        <f>'П.1.1-24-29 '!N31</f>
        <v>0</v>
      </c>
      <c r="Y33" s="99">
        <f>'П.1.1-24-29 '!O31</f>
        <v>0</v>
      </c>
      <c r="Z33" s="8" t="str">
        <f>'П.1.1-24-29 '!P31</f>
        <v>0,4 МВА
1,1 км</v>
      </c>
      <c r="AA33" s="51"/>
      <c r="AB33" s="51"/>
      <c r="AC33" s="51"/>
      <c r="AD33" s="51"/>
      <c r="AE33" s="100">
        <f>'П.1.1-24-29 '!Q31</f>
        <v>0</v>
      </c>
      <c r="AF33" s="100">
        <f>'П.1.1-24-29 '!R31</f>
        <v>0</v>
      </c>
      <c r="AG33" s="100">
        <f>'П.1.1-24-29 '!S31</f>
        <v>0</v>
      </c>
      <c r="AH33" s="7">
        <f>'П.1.1-24-29 '!T31</f>
        <v>5.9166862295436013</v>
      </c>
      <c r="AI33" s="100">
        <f>'П.1.1-24-29 '!U31</f>
        <v>0</v>
      </c>
      <c r="AJ33" s="100">
        <f>'П.1.1-24-29 '!V31</f>
        <v>0</v>
      </c>
      <c r="AK33" s="7">
        <f>'П.1.1-24-29 '!W31</f>
        <v>5.9166862295436013</v>
      </c>
    </row>
    <row r="34" spans="1:37" s="57" customFormat="1" ht="87.75" customHeight="1" x14ac:dyDescent="0.25">
      <c r="A34" s="65" t="s">
        <v>450</v>
      </c>
      <c r="B34" s="9" t="str">
        <f>'П.1.1-24-29 '!B32</f>
        <v>Реконструкция электрических сетей  0,4-10(6)кВ в п. Пионерский Чунского района, ул.Целинная (0,4 МВА/1,1км)</v>
      </c>
      <c r="C34" s="51"/>
      <c r="D34" s="51"/>
      <c r="E34" s="51"/>
      <c r="F34" s="51"/>
      <c r="G34" s="51"/>
      <c r="H34" s="56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99">
        <f>'П.1.1-24-29 '!J32</f>
        <v>0</v>
      </c>
      <c r="U34" s="99">
        <f>'П.1.1-24-29 '!K32</f>
        <v>0</v>
      </c>
      <c r="V34" s="99">
        <f>'П.1.1-24-29 '!L32</f>
        <v>0</v>
      </c>
      <c r="W34" s="99">
        <f>'П.1.1-24-29 '!M32</f>
        <v>0</v>
      </c>
      <c r="X34" s="8" t="str">
        <f>'П.1.1-24-29 '!N32</f>
        <v>0,4 МВА 
1,1 км</v>
      </c>
      <c r="Y34" s="99">
        <f>'П.1.1-24-29 '!O32</f>
        <v>0</v>
      </c>
      <c r="Z34" s="8" t="str">
        <f>'П.1.1-24-29 '!P32</f>
        <v>0,4 МВА
1,1 км</v>
      </c>
      <c r="AA34" s="51"/>
      <c r="AB34" s="51"/>
      <c r="AC34" s="51"/>
      <c r="AD34" s="51"/>
      <c r="AE34" s="100">
        <f>'П.1.1-24-29 '!Q32</f>
        <v>0</v>
      </c>
      <c r="AF34" s="100">
        <f>'П.1.1-24-29 '!R32</f>
        <v>0</v>
      </c>
      <c r="AG34" s="100">
        <f>'П.1.1-24-29 '!S32</f>
        <v>0</v>
      </c>
      <c r="AH34" s="100">
        <f>'П.1.1-24-29 '!T32</f>
        <v>0</v>
      </c>
      <c r="AI34" s="7">
        <f>'П.1.1-24-29 '!U32</f>
        <v>6.1651870511844331</v>
      </c>
      <c r="AJ34" s="100">
        <f>'П.1.1-24-29 '!V32</f>
        <v>0</v>
      </c>
      <c r="AK34" s="7">
        <f>'П.1.1-24-29 '!W32</f>
        <v>6.1651870511844331</v>
      </c>
    </row>
    <row r="35" spans="1:37" s="57" customFormat="1" ht="163.5" customHeight="1" x14ac:dyDescent="0.25">
      <c r="A35" s="65" t="s">
        <v>451</v>
      </c>
      <c r="B35" s="9" t="str">
        <f>'П.1.1-24-29 '!B33</f>
        <v>Реконструкция электрических сетей  0,4-10(6)кВ в Ленинском районе города Иркутска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(1,6 МВА/ 6  км) по ул. Мира, ул.Волгоградская, ул.Новаторов, ул.Лескова, ул.Гравийная</v>
      </c>
      <c r="C35" s="51"/>
      <c r="D35" s="51"/>
      <c r="E35" s="51"/>
      <c r="F35" s="51"/>
      <c r="G35" s="51"/>
      <c r="H35" s="56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99">
        <f>'П.1.1-24-29 '!J33</f>
        <v>0</v>
      </c>
      <c r="U35" s="8" t="str">
        <f>'П.1.1-24-29 '!K33</f>
        <v>КСО-303 - 14шт</v>
      </c>
      <c r="V35" s="8" t="str">
        <f>'П.1.1-24-29 '!L33</f>
        <v>0,4 МВА 
1,5 км</v>
      </c>
      <c r="W35" s="8" t="str">
        <f>'П.1.1-24-29 '!M33</f>
        <v>0,4 МВА 
1,5 км</v>
      </c>
      <c r="X35" s="8" t="str">
        <f>'П.1.1-24-29 '!N33</f>
        <v>0,4 МВА 
1,5 км</v>
      </c>
      <c r="Y35" s="8" t="str">
        <f>'П.1.1-24-29 '!O33</f>
        <v>0,4 МВА 
1,5 км</v>
      </c>
      <c r="Z35" s="8" t="str">
        <f>'П.1.1-24-29 '!P33</f>
        <v>1,6 МВА 
6 км</v>
      </c>
      <c r="AA35" s="51"/>
      <c r="AB35" s="51"/>
      <c r="AC35" s="51"/>
      <c r="AD35" s="51"/>
      <c r="AE35" s="100">
        <f>'П.1.1-24-29 '!Q33</f>
        <v>0</v>
      </c>
      <c r="AF35" s="7">
        <f>'П.1.1-24-29 '!R33</f>
        <v>3.5</v>
      </c>
      <c r="AG35" s="7">
        <f>'П.1.1-24-29 '!S33</f>
        <v>10.244745915799999</v>
      </c>
      <c r="AH35" s="7">
        <f>'П.1.1-24-29 '!T33</f>
        <v>10.675025244263599</v>
      </c>
      <c r="AI35" s="7">
        <f>'П.1.1-24-29 '!U33</f>
        <v>11.123376304522671</v>
      </c>
      <c r="AJ35" s="7">
        <f>'П.1.1-24-29 '!V33</f>
        <v>11.590558109312623</v>
      </c>
      <c r="AK35" s="7">
        <f>'П.1.1-24-29 '!W33</f>
        <v>47.133705573898894</v>
      </c>
    </row>
    <row r="36" spans="1:37" ht="72.75" customHeight="1" x14ac:dyDescent="0.25">
      <c r="A36" s="65" t="s">
        <v>452</v>
      </c>
      <c r="B36" s="9" t="str">
        <f>'П.1.1-24-29 '!B34</f>
        <v>Реконструкция ПС 35/10 кВ "Кургат" в п.Прибрежный Братского района (2*4 МВА)</v>
      </c>
      <c r="C36" s="5"/>
      <c r="D36" s="5"/>
      <c r="E36" s="5"/>
      <c r="F36" s="5"/>
      <c r="G36" s="5"/>
      <c r="H36" s="24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99">
        <f>'П.1.1-24-29 '!J34</f>
        <v>0</v>
      </c>
      <c r="U36" s="99">
        <f>'П.1.1-24-29 '!K34</f>
        <v>0</v>
      </c>
      <c r="V36" s="8" t="str">
        <f>'П.1.1-24-29 '!L34</f>
        <v>8 МВА</v>
      </c>
      <c r="W36" s="99">
        <f>'П.1.1-24-29 '!M34</f>
        <v>0</v>
      </c>
      <c r="X36" s="99">
        <f>'П.1.1-24-29 '!N34</f>
        <v>0</v>
      </c>
      <c r="Y36" s="99">
        <f>'П.1.1-24-29 '!O34</f>
        <v>0</v>
      </c>
      <c r="Z36" s="8" t="str">
        <f>'П.1.1-24-29 '!P34</f>
        <v xml:space="preserve">8 МВА </v>
      </c>
      <c r="AA36" s="5"/>
      <c r="AB36" s="5"/>
      <c r="AC36" s="19"/>
      <c r="AD36" s="5"/>
      <c r="AE36" s="7">
        <f>'П.1.1-24-29 '!Q34</f>
        <v>8.8000000000000007</v>
      </c>
      <c r="AF36" s="7">
        <f>'П.1.1-24-29 '!R34</f>
        <v>105.79085076000001</v>
      </c>
      <c r="AG36" s="7">
        <f>'П.1.1-24-29 '!S34</f>
        <v>29.093149239999974</v>
      </c>
      <c r="AH36" s="100">
        <f>'П.1.1-24-29 '!T34</f>
        <v>0</v>
      </c>
      <c r="AI36" s="100">
        <f>'П.1.1-24-29 '!U34</f>
        <v>0</v>
      </c>
      <c r="AJ36" s="100">
        <f>'П.1.1-24-29 '!V34</f>
        <v>0</v>
      </c>
      <c r="AK36" s="7">
        <f>'П.1.1-24-29 '!W34</f>
        <v>143.68399999999997</v>
      </c>
    </row>
    <row r="37" spans="1:37" ht="78" customHeight="1" x14ac:dyDescent="0.25">
      <c r="A37" s="65" t="s">
        <v>453</v>
      </c>
      <c r="B37" s="9" t="str">
        <f>'П.1.1-24-29 '!B35</f>
        <v xml:space="preserve">Реконструкция ПС 35/6 кВ "Строительная" и строительство 2-х цепной ВЛ-35кВ в городе Усть-Илимске </v>
      </c>
      <c r="C37" s="5"/>
      <c r="D37" s="5"/>
      <c r="E37" s="5"/>
      <c r="F37" s="5"/>
      <c r="G37" s="5"/>
      <c r="H37" s="24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8" t="str">
        <f>'П.1.1-24-29 '!J35</f>
        <v>50 МВА
2-х цепная ВЛ-35кВ по 10,8 км</v>
      </c>
      <c r="U37" s="99">
        <f>'П.1.1-24-29 '!K35</f>
        <v>0</v>
      </c>
      <c r="V37" s="99">
        <f>'П.1.1-24-29 '!L35</f>
        <v>0</v>
      </c>
      <c r="W37" s="99">
        <f>'П.1.1-24-29 '!M35</f>
        <v>0</v>
      </c>
      <c r="X37" s="99">
        <f>'П.1.1-24-29 '!N35</f>
        <v>0</v>
      </c>
      <c r="Y37" s="99">
        <f>'П.1.1-24-29 '!O35</f>
        <v>0</v>
      </c>
      <c r="Z37" s="8" t="str">
        <f>'П.1.1-24-29 '!P35</f>
        <v>50 МВА
2-х цепная ВЛ-35кВ по 10,8 км</v>
      </c>
      <c r="AA37" s="5"/>
      <c r="AB37" s="5"/>
      <c r="AC37" s="19"/>
      <c r="AD37" s="5"/>
      <c r="AE37" s="7">
        <f>'П.1.1-24-29 '!Q35</f>
        <v>101.72513675</v>
      </c>
      <c r="AF37" s="100">
        <f>'П.1.1-24-29 '!R35</f>
        <v>0</v>
      </c>
      <c r="AG37" s="100">
        <f>'П.1.1-24-29 '!S35</f>
        <v>0</v>
      </c>
      <c r="AH37" s="100">
        <f>'П.1.1-24-29 '!T35</f>
        <v>0</v>
      </c>
      <c r="AI37" s="100">
        <f>'П.1.1-24-29 '!U35</f>
        <v>0</v>
      </c>
      <c r="AJ37" s="100">
        <f>'П.1.1-24-29 '!V35</f>
        <v>0</v>
      </c>
      <c r="AK37" s="7">
        <f>'П.1.1-24-29 '!W35</f>
        <v>101.72513675</v>
      </c>
    </row>
    <row r="38" spans="1:37" s="52" customFormat="1" ht="71.25" customHeight="1" x14ac:dyDescent="0.25">
      <c r="A38" s="65" t="s">
        <v>454</v>
      </c>
      <c r="B38" s="9" t="str">
        <f>'П.1.1-24-29 '!B36</f>
        <v>Реконструкция ПС 35/6 кВ "Боково" с заменой силовых трансформаторов на трансформаторы большей мощности в Ленинском районе города Иркутска (2*25 МВА)</v>
      </c>
      <c r="C38" s="51"/>
      <c r="D38" s="51"/>
      <c r="E38" s="51"/>
      <c r="F38" s="51"/>
      <c r="G38" s="51"/>
      <c r="H38" s="56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99">
        <f>'П.1.1-24-29 '!J36</f>
        <v>0</v>
      </c>
      <c r="U38" s="99">
        <f>'П.1.1-24-29 '!K36</f>
        <v>0</v>
      </c>
      <c r="V38" s="99">
        <f>'П.1.1-24-29 '!L36</f>
        <v>0</v>
      </c>
      <c r="W38" s="8" t="str">
        <f>'П.1.1-24-29 '!M36</f>
        <v>50 МВА</v>
      </c>
      <c r="X38" s="99">
        <f>'П.1.1-24-29 '!N36</f>
        <v>0</v>
      </c>
      <c r="Y38" s="99">
        <f>'П.1.1-24-29 '!O36</f>
        <v>0</v>
      </c>
      <c r="Z38" s="8" t="str">
        <f>'П.1.1-24-29 '!P36</f>
        <v>50 МВА</v>
      </c>
      <c r="AA38" s="51"/>
      <c r="AB38" s="51"/>
      <c r="AC38" s="58"/>
      <c r="AD38" s="51"/>
      <c r="AE38" s="100">
        <f>'П.1.1-24-29 '!Q36</f>
        <v>0</v>
      </c>
      <c r="AF38" s="7">
        <f>'П.1.1-24-29 '!R36</f>
        <v>1</v>
      </c>
      <c r="AG38" s="7">
        <f>'П.1.1-24-29 '!S36</f>
        <v>107.3808435</v>
      </c>
      <c r="AH38" s="7">
        <f>'П.1.1-24-29 '!T36</f>
        <v>66.482885500000009</v>
      </c>
      <c r="AI38" s="100">
        <f>'П.1.1-24-29 '!U36</f>
        <v>0</v>
      </c>
      <c r="AJ38" s="100">
        <f>'П.1.1-24-29 '!V36</f>
        <v>0</v>
      </c>
      <c r="AK38" s="7">
        <f>'П.1.1-24-29 '!W36</f>
        <v>174.86372900000001</v>
      </c>
    </row>
    <row r="39" spans="1:37" s="52" customFormat="1" ht="126" customHeight="1" x14ac:dyDescent="0.25">
      <c r="A39" s="65" t="s">
        <v>455</v>
      </c>
      <c r="B39" s="9" t="str">
        <f>'П.1.1-24-29 '!B37</f>
        <v>Реконструкция электрических сетей  0,4-10(6)кВ в городе Усть-Илимске и Усть-Илимском районе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(0,18км)</v>
      </c>
      <c r="C39" s="51"/>
      <c r="D39" s="51"/>
      <c r="E39" s="51"/>
      <c r="F39" s="51"/>
      <c r="G39" s="51"/>
      <c r="H39" s="56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8" t="str">
        <f>'П.1.1-24-29 '!J37</f>
        <v>0,18км</v>
      </c>
      <c r="U39" s="99">
        <f>'П.1.1-24-29 '!K37</f>
        <v>0</v>
      </c>
      <c r="V39" s="99">
        <f>'П.1.1-24-29 '!L37</f>
        <v>0</v>
      </c>
      <c r="W39" s="99">
        <f>'П.1.1-24-29 '!M37</f>
        <v>0</v>
      </c>
      <c r="X39" s="99">
        <f>'П.1.1-24-29 '!N37</f>
        <v>0</v>
      </c>
      <c r="Y39" s="99">
        <f>'П.1.1-24-29 '!O37</f>
        <v>0</v>
      </c>
      <c r="Z39" s="8" t="str">
        <f>'П.1.1-24-29 '!P37</f>
        <v>0,18км</v>
      </c>
      <c r="AA39" s="51"/>
      <c r="AB39" s="51"/>
      <c r="AC39" s="58"/>
      <c r="AD39" s="51"/>
      <c r="AE39" s="7">
        <f>'П.1.1-24-29 '!Q37</f>
        <v>0.43</v>
      </c>
      <c r="AF39" s="100">
        <f>'П.1.1-24-29 '!R37</f>
        <v>0</v>
      </c>
      <c r="AG39" s="100">
        <f>'П.1.1-24-29 '!S37</f>
        <v>0</v>
      </c>
      <c r="AH39" s="100">
        <f>'П.1.1-24-29 '!T37</f>
        <v>0</v>
      </c>
      <c r="AI39" s="100">
        <f>'П.1.1-24-29 '!U37</f>
        <v>0</v>
      </c>
      <c r="AJ39" s="100">
        <f>'П.1.1-24-29 '!V37</f>
        <v>0</v>
      </c>
      <c r="AK39" s="7">
        <f>'П.1.1-24-29 '!W37</f>
        <v>0.43</v>
      </c>
    </row>
    <row r="40" spans="1:37" s="52" customFormat="1" ht="134.25" customHeight="1" x14ac:dyDescent="0.25">
      <c r="A40" s="65" t="s">
        <v>456</v>
      </c>
      <c r="B40" s="9" t="str">
        <f>'П.1.1-24-29 '!B38</f>
        <v>Реконструкция электрических сетей  0,4-10(6)кВ в городе Усть-Илимске, промплощадка УИ ЛПК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(2,25 МВА/ 0,8км)</v>
      </c>
      <c r="C40" s="51"/>
      <c r="D40" s="51"/>
      <c r="E40" s="51"/>
      <c r="F40" s="51"/>
      <c r="G40" s="51"/>
      <c r="H40" s="56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99">
        <f>'П.1.1-24-29 '!J38</f>
        <v>0</v>
      </c>
      <c r="U40" s="8" t="str">
        <f>'П.1.1-24-29 '!K38</f>
        <v>0,65 МВА</v>
      </c>
      <c r="V40" s="8" t="str">
        <f>'П.1.1-24-29 '!L38</f>
        <v>0,4 МВА 
0,2 км</v>
      </c>
      <c r="W40" s="8" t="str">
        <f>'П.1.1-24-29 '!M38</f>
        <v>0,4 МВА 
0,2 км</v>
      </c>
      <c r="X40" s="8" t="str">
        <f>'П.1.1-24-29 '!N38</f>
        <v>0,4 МВА 
0,2 км</v>
      </c>
      <c r="Y40" s="8" t="str">
        <f>'П.1.1-24-29 '!O38</f>
        <v>0,4 МВА 
0,2 км</v>
      </c>
      <c r="Z40" s="8" t="str">
        <f>'П.1.1-24-29 '!P38</f>
        <v>2,25 МВА 
0,8 км</v>
      </c>
      <c r="AA40" s="51"/>
      <c r="AB40" s="51"/>
      <c r="AC40" s="58"/>
      <c r="AD40" s="51"/>
      <c r="AE40" s="100">
        <f>'П.1.1-24-29 '!Q38</f>
        <v>0</v>
      </c>
      <c r="AF40" s="7">
        <f>'П.1.1-24-29 '!R38</f>
        <v>2.9289999999999998</v>
      </c>
      <c r="AG40" s="7">
        <f>'П.1.1-24-29 '!S38</f>
        <v>2.7884226348000003</v>
      </c>
      <c r="AH40" s="7">
        <f>'П.1.1-24-29 '!T38</f>
        <v>2.9055363854616005</v>
      </c>
      <c r="AI40" s="7">
        <f>'П.1.1-24-29 '!U38</f>
        <v>3.0275689136509878</v>
      </c>
      <c r="AJ40" s="7">
        <f>'П.1.1-24-29 '!V38</f>
        <v>3.1547268080243294</v>
      </c>
      <c r="AK40" s="7">
        <f>'П.1.1-24-29 '!W38</f>
        <v>14.805254741936917</v>
      </c>
    </row>
    <row r="41" spans="1:37" s="52" customFormat="1" ht="67.5" customHeight="1" x14ac:dyDescent="0.25">
      <c r="A41" s="65" t="s">
        <v>457</v>
      </c>
      <c r="B41" s="9" t="str">
        <f>'П.1.1-24-29 '!B39</f>
        <v>Реконструкция ПС 35/6 кВ "ИОРТПЦ" в Ангарском ГО п.Мегет (2*16 МВА)</v>
      </c>
      <c r="C41" s="51"/>
      <c r="D41" s="51"/>
      <c r="E41" s="51"/>
      <c r="F41" s="51"/>
      <c r="G41" s="51"/>
      <c r="H41" s="56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99">
        <f>'П.1.1-24-29 '!J39</f>
        <v>0</v>
      </c>
      <c r="U41" s="99">
        <f>'П.1.1-24-29 '!K39</f>
        <v>0</v>
      </c>
      <c r="V41" s="99">
        <f>'П.1.1-24-29 '!L39</f>
        <v>0</v>
      </c>
      <c r="W41" s="8" t="str">
        <f>'П.1.1-24-29 '!M39</f>
        <v>32 МВА</v>
      </c>
      <c r="X41" s="99">
        <f>'П.1.1-24-29 '!N39</f>
        <v>0</v>
      </c>
      <c r="Y41" s="99">
        <f>'П.1.1-24-29 '!O39</f>
        <v>0</v>
      </c>
      <c r="Z41" s="8" t="str">
        <f>'П.1.1-24-29 '!P39</f>
        <v>32 МВА</v>
      </c>
      <c r="AA41" s="51"/>
      <c r="AB41" s="51"/>
      <c r="AC41" s="58"/>
      <c r="AD41" s="51"/>
      <c r="AE41" s="100">
        <f>'П.1.1-24-29 '!Q39</f>
        <v>0</v>
      </c>
      <c r="AF41" s="7">
        <f>'П.1.1-24-29 '!R39</f>
        <v>5</v>
      </c>
      <c r="AG41" s="7">
        <f>'П.1.1-24-29 '!S39</f>
        <v>91.08</v>
      </c>
      <c r="AH41" s="7">
        <f>'П.1.1-24-29 '!T39</f>
        <v>181.1374859</v>
      </c>
      <c r="AI41" s="7">
        <f>'П.1.1-24-29 '!U39</f>
        <v>141.55351410000003</v>
      </c>
      <c r="AJ41" s="100">
        <f>'П.1.1-24-29 '!V39</f>
        <v>0</v>
      </c>
      <c r="AK41" s="7">
        <f>'П.1.1-24-29 '!W39</f>
        <v>418.77100000000002</v>
      </c>
    </row>
    <row r="42" spans="1:37" s="52" customFormat="1" ht="109.5" customHeight="1" x14ac:dyDescent="0.25">
      <c r="A42" s="65" t="s">
        <v>458</v>
      </c>
      <c r="B42" s="9" t="str">
        <f>'П.1.1-24-29 '!B40</f>
        <v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 МВА)</v>
      </c>
      <c r="C42" s="51"/>
      <c r="D42" s="51"/>
      <c r="E42" s="51"/>
      <c r="F42" s="51"/>
      <c r="G42" s="51"/>
      <c r="H42" s="56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8" t="str">
        <f>'П.1.1-24-29 '!J40</f>
        <v>2 МВА</v>
      </c>
      <c r="U42" s="99">
        <f>'П.1.1-24-29 '!K40</f>
        <v>0</v>
      </c>
      <c r="V42" s="99">
        <f>'П.1.1-24-29 '!L40</f>
        <v>0</v>
      </c>
      <c r="W42" s="99">
        <f>'П.1.1-24-29 '!M40</f>
        <v>0</v>
      </c>
      <c r="X42" s="99">
        <f>'П.1.1-24-29 '!N40</f>
        <v>0</v>
      </c>
      <c r="Y42" s="99">
        <f>'П.1.1-24-29 '!O40</f>
        <v>0</v>
      </c>
      <c r="Z42" s="8" t="str">
        <f>'П.1.1-24-29 '!P40</f>
        <v>2 МВА</v>
      </c>
      <c r="AA42" s="5"/>
      <c r="AB42" s="5"/>
      <c r="AC42" s="19"/>
      <c r="AD42" s="5"/>
      <c r="AE42" s="7">
        <f>'П.1.1-24-29 '!Q40</f>
        <v>2.15</v>
      </c>
      <c r="AF42" s="100">
        <f>'П.1.1-24-29 '!R40</f>
        <v>0</v>
      </c>
      <c r="AG42" s="100">
        <f>'П.1.1-24-29 '!S40</f>
        <v>0</v>
      </c>
      <c r="AH42" s="100">
        <f>'П.1.1-24-29 '!T40</f>
        <v>0</v>
      </c>
      <c r="AI42" s="100">
        <f>'П.1.1-24-29 '!U40</f>
        <v>0</v>
      </c>
      <c r="AJ42" s="100">
        <f>'П.1.1-24-29 '!V40</f>
        <v>0</v>
      </c>
      <c r="AK42" s="7">
        <f>'П.1.1-24-29 '!W40</f>
        <v>2.15</v>
      </c>
    </row>
    <row r="43" spans="1:37" ht="37.5" hidden="1" outlineLevel="1" x14ac:dyDescent="0.25">
      <c r="A43" s="68" t="s">
        <v>22</v>
      </c>
      <c r="B43" s="25" t="s">
        <v>21</v>
      </c>
      <c r="C43" s="5"/>
      <c r="D43" s="5"/>
      <c r="E43" s="5"/>
      <c r="F43" s="5"/>
      <c r="G43" s="5"/>
      <c r="H43" s="24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8"/>
      <c r="U43" s="8"/>
      <c r="V43" s="8"/>
      <c r="W43" s="8"/>
      <c r="X43" s="8"/>
      <c r="Y43" s="8"/>
      <c r="Z43" s="8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7"/>
    </row>
    <row r="44" spans="1:37" hidden="1" outlineLevel="1" x14ac:dyDescent="0.25">
      <c r="A44" s="65" t="s">
        <v>25</v>
      </c>
      <c r="B44" s="9" t="s">
        <v>23</v>
      </c>
      <c r="C44" s="5"/>
      <c r="D44" s="5"/>
      <c r="E44" s="5"/>
      <c r="F44" s="5"/>
      <c r="G44" s="5"/>
      <c r="H44" s="24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8"/>
      <c r="U44" s="8"/>
      <c r="V44" s="8"/>
      <c r="W44" s="8"/>
      <c r="X44" s="8"/>
      <c r="Y44" s="8"/>
      <c r="Z44" s="8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7"/>
    </row>
    <row r="45" spans="1:37" hidden="1" outlineLevel="1" x14ac:dyDescent="0.25">
      <c r="A45" s="65" t="s">
        <v>26</v>
      </c>
      <c r="B45" s="9" t="s">
        <v>24</v>
      </c>
      <c r="C45" s="5"/>
      <c r="D45" s="5"/>
      <c r="E45" s="5"/>
      <c r="F45" s="5"/>
      <c r="G45" s="5"/>
      <c r="H45" s="24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8"/>
      <c r="U45" s="8"/>
      <c r="V45" s="8"/>
      <c r="W45" s="8"/>
      <c r="X45" s="8"/>
      <c r="Y45" s="8"/>
      <c r="Z45" s="8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7"/>
    </row>
    <row r="46" spans="1:37" hidden="1" outlineLevel="1" x14ac:dyDescent="0.25">
      <c r="A46" s="65" t="s">
        <v>20</v>
      </c>
      <c r="B46" s="8"/>
      <c r="C46" s="5"/>
      <c r="D46" s="5"/>
      <c r="E46" s="5"/>
      <c r="F46" s="5"/>
      <c r="G46" s="5"/>
      <c r="H46" s="24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8"/>
      <c r="U46" s="8"/>
      <c r="V46" s="8"/>
      <c r="W46" s="8"/>
      <c r="X46" s="8"/>
      <c r="Y46" s="8"/>
      <c r="Z46" s="8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7"/>
    </row>
    <row r="47" spans="1:37" hidden="1" outlineLevel="1" x14ac:dyDescent="0.25">
      <c r="A47" s="68" t="s">
        <v>28</v>
      </c>
      <c r="B47" s="25" t="s">
        <v>27</v>
      </c>
      <c r="C47" s="5"/>
      <c r="D47" s="5"/>
      <c r="E47" s="5"/>
      <c r="F47" s="5"/>
      <c r="G47" s="5"/>
      <c r="H47" s="24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8"/>
      <c r="U47" s="8"/>
      <c r="V47" s="8"/>
      <c r="W47" s="8"/>
      <c r="X47" s="8"/>
      <c r="Y47" s="8"/>
      <c r="Z47" s="8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7"/>
    </row>
    <row r="48" spans="1:37" hidden="1" outlineLevel="1" x14ac:dyDescent="0.25">
      <c r="A48" s="65" t="s">
        <v>25</v>
      </c>
      <c r="B48" s="9" t="s">
        <v>23</v>
      </c>
      <c r="C48" s="5"/>
      <c r="D48" s="5"/>
      <c r="E48" s="5"/>
      <c r="F48" s="5"/>
      <c r="G48" s="5"/>
      <c r="H48" s="24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8"/>
      <c r="U48" s="8"/>
      <c r="V48" s="8"/>
      <c r="W48" s="8"/>
      <c r="X48" s="8"/>
      <c r="Y48" s="8"/>
      <c r="Z48" s="8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7"/>
    </row>
    <row r="49" spans="1:37" hidden="1" outlineLevel="1" x14ac:dyDescent="0.25">
      <c r="A49" s="65" t="s">
        <v>26</v>
      </c>
      <c r="B49" s="9" t="s">
        <v>24</v>
      </c>
      <c r="C49" s="5"/>
      <c r="D49" s="5"/>
      <c r="E49" s="5"/>
      <c r="F49" s="5"/>
      <c r="G49" s="5"/>
      <c r="H49" s="24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8"/>
      <c r="U49" s="8"/>
      <c r="V49" s="8"/>
      <c r="W49" s="8"/>
      <c r="X49" s="8"/>
      <c r="Y49" s="8"/>
      <c r="Z49" s="8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7"/>
    </row>
    <row r="50" spans="1:37" hidden="1" outlineLevel="1" x14ac:dyDescent="0.25">
      <c r="A50" s="65" t="s">
        <v>20</v>
      </c>
      <c r="B50" s="8"/>
      <c r="C50" s="5"/>
      <c r="D50" s="5"/>
      <c r="E50" s="5"/>
      <c r="F50" s="5"/>
      <c r="G50" s="5"/>
      <c r="H50" s="24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8"/>
      <c r="U50" s="8"/>
      <c r="V50" s="8"/>
      <c r="W50" s="8"/>
      <c r="X50" s="8"/>
      <c r="Y50" s="8"/>
      <c r="Z50" s="8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7"/>
    </row>
    <row r="51" spans="1:37" ht="37.5" hidden="1" outlineLevel="1" x14ac:dyDescent="0.25">
      <c r="A51" s="68" t="s">
        <v>30</v>
      </c>
      <c r="B51" s="25" t="s">
        <v>29</v>
      </c>
      <c r="C51" s="5"/>
      <c r="D51" s="5"/>
      <c r="E51" s="5"/>
      <c r="F51" s="5"/>
      <c r="G51" s="5"/>
      <c r="H51" s="24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8"/>
      <c r="U51" s="8"/>
      <c r="V51" s="8"/>
      <c r="W51" s="8"/>
      <c r="X51" s="8"/>
      <c r="Y51" s="8"/>
      <c r="Z51" s="8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7"/>
    </row>
    <row r="52" spans="1:37" hidden="1" outlineLevel="1" x14ac:dyDescent="0.25">
      <c r="A52" s="65" t="s">
        <v>25</v>
      </c>
      <c r="B52" s="9" t="s">
        <v>23</v>
      </c>
      <c r="C52" s="5"/>
      <c r="D52" s="5"/>
      <c r="E52" s="5"/>
      <c r="F52" s="5"/>
      <c r="G52" s="5"/>
      <c r="H52" s="24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8"/>
      <c r="U52" s="8"/>
      <c r="V52" s="8"/>
      <c r="W52" s="8"/>
      <c r="X52" s="8"/>
      <c r="Y52" s="8"/>
      <c r="Z52" s="8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7"/>
    </row>
    <row r="53" spans="1:37" hidden="1" outlineLevel="1" x14ac:dyDescent="0.25">
      <c r="A53" s="65" t="s">
        <v>26</v>
      </c>
      <c r="B53" s="9" t="s">
        <v>24</v>
      </c>
      <c r="C53" s="5"/>
      <c r="D53" s="5"/>
      <c r="E53" s="5"/>
      <c r="F53" s="5"/>
      <c r="G53" s="5"/>
      <c r="H53" s="24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8"/>
      <c r="U53" s="8"/>
      <c r="V53" s="8"/>
      <c r="W53" s="8"/>
      <c r="X53" s="8"/>
      <c r="Y53" s="8"/>
      <c r="Z53" s="8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7"/>
    </row>
    <row r="54" spans="1:37" collapsed="1" x14ac:dyDescent="0.25">
      <c r="A54" s="65" t="s">
        <v>20</v>
      </c>
      <c r="B54" s="8"/>
      <c r="C54" s="5"/>
      <c r="D54" s="5"/>
      <c r="E54" s="5"/>
      <c r="F54" s="5"/>
      <c r="G54" s="5"/>
      <c r="H54" s="24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8"/>
      <c r="U54" s="8"/>
      <c r="V54" s="8"/>
      <c r="W54" s="8"/>
      <c r="X54" s="8"/>
      <c r="Y54" s="8"/>
      <c r="Z54" s="8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7"/>
    </row>
    <row r="55" spans="1:37" ht="28.9" customHeight="1" x14ac:dyDescent="0.25">
      <c r="A55" s="68" t="s">
        <v>31</v>
      </c>
      <c r="B55" s="25" t="s">
        <v>32</v>
      </c>
      <c r="C55" s="5"/>
      <c r="D55" s="5"/>
      <c r="E55" s="5"/>
      <c r="F55" s="5"/>
      <c r="G55" s="19"/>
      <c r="H55" s="43"/>
      <c r="I55" s="19"/>
      <c r="J55" s="5"/>
      <c r="K55" s="5"/>
      <c r="L55" s="5"/>
      <c r="M55" s="5"/>
      <c r="N55" s="5"/>
      <c r="O55" s="19"/>
      <c r="P55" s="19"/>
      <c r="Q55" s="19"/>
      <c r="R55" s="19"/>
      <c r="S55" s="19"/>
      <c r="T55" s="5"/>
      <c r="U55" s="5"/>
      <c r="V55" s="5"/>
      <c r="W55" s="5"/>
      <c r="X55" s="5"/>
      <c r="Y55" s="5"/>
      <c r="Z55" s="5"/>
      <c r="AA55" s="19"/>
      <c r="AB55" s="19"/>
      <c r="AC55" s="19"/>
      <c r="AD55" s="19"/>
      <c r="AE55" s="19">
        <f>SUM(AE56:AE72)</f>
        <v>64.754000000000005</v>
      </c>
      <c r="AF55" s="19">
        <f t="shared" ref="AF55:AJ55" si="24">SUM(AF56:AF72)</f>
        <v>129.83468737000001</v>
      </c>
      <c r="AG55" s="19">
        <f t="shared" si="24"/>
        <v>192.08313664799999</v>
      </c>
      <c r="AH55" s="19">
        <f t="shared" si="24"/>
        <v>187.89334997434668</v>
      </c>
      <c r="AI55" s="19">
        <f t="shared" si="24"/>
        <v>173.58554528053548</v>
      </c>
      <c r="AJ55" s="19">
        <f t="shared" si="24"/>
        <v>176.83051823133368</v>
      </c>
      <c r="AK55" s="19">
        <f>SUM(AK56:AK72)</f>
        <v>924.98123750421564</v>
      </c>
    </row>
    <row r="56" spans="1:37" ht="28.9" customHeight="1" x14ac:dyDescent="0.25">
      <c r="A56" s="65" t="s">
        <v>34</v>
      </c>
      <c r="B56" s="9" t="str">
        <f>'П.1.1-24-29 '!B55</f>
        <v>Приобретение автотехники</v>
      </c>
      <c r="C56" s="5"/>
      <c r="D56" s="5"/>
      <c r="E56" s="5"/>
      <c r="F56" s="5"/>
      <c r="G56" s="5"/>
      <c r="H56" s="24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>
        <f>'П.1.1-24-29 '!Q55</f>
        <v>29.1</v>
      </c>
      <c r="AF56" s="101">
        <f>'П.1.1-24-29 '!R55</f>
        <v>0</v>
      </c>
      <c r="AG56" s="101">
        <f>'П.1.1-24-29 '!S55</f>
        <v>0</v>
      </c>
      <c r="AH56" s="101">
        <f>'П.1.1-24-29 '!T55</f>
        <v>0</v>
      </c>
      <c r="AI56" s="101">
        <f>'П.1.1-24-29 '!U55</f>
        <v>0</v>
      </c>
      <c r="AJ56" s="101">
        <f>'П.1.1-24-29 '!V55</f>
        <v>0</v>
      </c>
      <c r="AK56" s="6">
        <f>SUM(AE56:AJ56)</f>
        <v>29.1</v>
      </c>
    </row>
    <row r="57" spans="1:37" ht="31.9" customHeight="1" x14ac:dyDescent="0.25">
      <c r="A57" s="65" t="s">
        <v>164</v>
      </c>
      <c r="B57" s="9" t="str">
        <f>'П.1.1-24-29 '!B56</f>
        <v>Приобретение автотехники</v>
      </c>
      <c r="C57" s="5"/>
      <c r="D57" s="5"/>
      <c r="E57" s="5"/>
      <c r="F57" s="5"/>
      <c r="G57" s="5"/>
      <c r="H57" s="24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101">
        <f>'П.1.1-24-29 '!Q56</f>
        <v>0</v>
      </c>
      <c r="AF57" s="5">
        <f>'П.1.1-24-29 '!R56</f>
        <v>60.330931999999997</v>
      </c>
      <c r="AG57" s="5">
        <f>'П.1.1-24-29 '!S56</f>
        <v>62.229511000000002</v>
      </c>
      <c r="AH57" s="5">
        <f>'П.1.1-24-29 '!T56</f>
        <v>64.996765999999994</v>
      </c>
      <c r="AI57" s="5">
        <f>'П.1.1-24-29 '!U56</f>
        <v>66.625056000000001</v>
      </c>
      <c r="AJ57" s="5">
        <f>'П.1.1-24-29 '!V56</f>
        <v>69.896224000000004</v>
      </c>
      <c r="AK57" s="6">
        <f>SUM(AE57:AJ57)</f>
        <v>324.07848899999999</v>
      </c>
    </row>
    <row r="58" spans="1:37" ht="31.9" customHeight="1" x14ac:dyDescent="0.25">
      <c r="A58" s="65" t="s">
        <v>165</v>
      </c>
      <c r="B58" s="9" t="str">
        <f>'П.1.1-24-29 '!B57</f>
        <v>Программное обеспечение</v>
      </c>
      <c r="C58" s="5"/>
      <c r="D58" s="5"/>
      <c r="E58" s="5"/>
      <c r="F58" s="5"/>
      <c r="G58" s="5"/>
      <c r="H58" s="24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>
        <f>'П.1.1-24-29 '!Q57</f>
        <v>15.399999999999999</v>
      </c>
      <c r="AF58" s="101">
        <f>'П.1.1-24-29 '!R57</f>
        <v>0</v>
      </c>
      <c r="AG58" s="101">
        <f>'П.1.1-24-29 '!S57</f>
        <v>0</v>
      </c>
      <c r="AH58" s="101">
        <f>'П.1.1-24-29 '!T57</f>
        <v>0</v>
      </c>
      <c r="AI58" s="101">
        <f>'П.1.1-24-29 '!U57</f>
        <v>0</v>
      </c>
      <c r="AJ58" s="101">
        <f>'П.1.1-24-29 '!V57</f>
        <v>0</v>
      </c>
      <c r="AK58" s="6">
        <f t="shared" ref="AK58:AK64" si="25">SUM(AE58:AJ58)</f>
        <v>15.399999999999999</v>
      </c>
    </row>
    <row r="59" spans="1:37" ht="39" customHeight="1" x14ac:dyDescent="0.25">
      <c r="A59" s="65" t="s">
        <v>177</v>
      </c>
      <c r="B59" s="9" t="str">
        <f>'П.1.1-24-29 '!B58</f>
        <v>Программное обеспечение и орг.техника</v>
      </c>
      <c r="C59" s="5"/>
      <c r="D59" s="5"/>
      <c r="E59" s="5"/>
      <c r="F59" s="5"/>
      <c r="G59" s="5"/>
      <c r="H59" s="24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101">
        <f>'П.1.1-24-29 '!Q58</f>
        <v>0</v>
      </c>
      <c r="AF59" s="5">
        <f>'П.1.1-24-29 '!R58</f>
        <v>20.760599370000001</v>
      </c>
      <c r="AG59" s="5">
        <f>'П.1.1-24-29 '!S58</f>
        <v>15.594577648</v>
      </c>
      <c r="AH59" s="5">
        <f>'П.1.1-24-29 '!T58</f>
        <v>8.2126559583466694</v>
      </c>
      <c r="AI59" s="5">
        <f>'П.1.1-24-29 '!U58</f>
        <v>5.7447642878634699</v>
      </c>
      <c r="AJ59" s="5">
        <f>'П.1.1-24-29 '!V58</f>
        <v>5.0227247889694704</v>
      </c>
      <c r="AK59" s="6">
        <f t="shared" si="25"/>
        <v>55.335322053179603</v>
      </c>
    </row>
    <row r="60" spans="1:37" ht="39" customHeight="1" x14ac:dyDescent="0.25">
      <c r="A60" s="65" t="s">
        <v>185</v>
      </c>
      <c r="B60" s="9" t="str">
        <f>'П.1.1-24-29 '!B59</f>
        <v>Ремонт производственных баз АО "БЭСК"</v>
      </c>
      <c r="C60" s="5"/>
      <c r="D60" s="5"/>
      <c r="E60" s="5"/>
      <c r="F60" s="5"/>
      <c r="G60" s="5"/>
      <c r="H60" s="24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>
        <f>'П.1.1-24-29 '!Q59</f>
        <v>17.384</v>
      </c>
      <c r="AF60" s="101">
        <f>'П.1.1-24-29 '!R59</f>
        <v>0</v>
      </c>
      <c r="AG60" s="101">
        <f>'П.1.1-24-29 '!S59</f>
        <v>0</v>
      </c>
      <c r="AH60" s="101">
        <f>'П.1.1-24-29 '!T59</f>
        <v>0</v>
      </c>
      <c r="AI60" s="101">
        <f>'П.1.1-24-29 '!U59</f>
        <v>0</v>
      </c>
      <c r="AJ60" s="101">
        <f>'П.1.1-24-29 '!V59</f>
        <v>0</v>
      </c>
      <c r="AK60" s="6">
        <f t="shared" si="25"/>
        <v>17.384</v>
      </c>
    </row>
    <row r="61" spans="1:37" ht="40.5" customHeight="1" x14ac:dyDescent="0.25">
      <c r="A61" s="65" t="s">
        <v>211</v>
      </c>
      <c r="B61" s="9" t="str">
        <f>'П.1.1-24-29 '!B60</f>
        <v>Реконструкция и строительство производственных баз АО "БЭСК"</v>
      </c>
      <c r="C61" s="5"/>
      <c r="D61" s="5"/>
      <c r="E61" s="5"/>
      <c r="F61" s="5"/>
      <c r="G61" s="5"/>
      <c r="H61" s="24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>
        <f>'П.1.1-24-29 '!Q60</f>
        <v>0</v>
      </c>
      <c r="AF61" s="5">
        <f>'П.1.1-24-29 '!R60</f>
        <v>14.644</v>
      </c>
      <c r="AG61" s="5">
        <f>'П.1.1-24-29 '!S60</f>
        <v>15.259048</v>
      </c>
      <c r="AH61" s="5">
        <f>'П.1.1-24-29 '!T60</f>
        <v>15.899928016</v>
      </c>
      <c r="AI61" s="5">
        <f>'П.1.1-24-29 '!U60</f>
        <v>16.567724992672002</v>
      </c>
      <c r="AJ61" s="5">
        <f>'П.1.1-24-29 '!V60</f>
        <v>17.263569442364226</v>
      </c>
      <c r="AK61" s="6">
        <f t="shared" si="25"/>
        <v>79.63427045103623</v>
      </c>
    </row>
    <row r="62" spans="1:37" ht="40.5" customHeight="1" x14ac:dyDescent="0.25">
      <c r="A62" s="65" t="s">
        <v>212</v>
      </c>
      <c r="B62" s="9" t="str">
        <f>'П.1.1-24-29 '!B61</f>
        <v>Приобретение инструмента и инвентаря</v>
      </c>
      <c r="C62" s="5"/>
      <c r="D62" s="5"/>
      <c r="E62" s="5"/>
      <c r="F62" s="5"/>
      <c r="G62" s="5"/>
      <c r="H62" s="24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>
        <f>'П.1.1-24-29 '!Q61</f>
        <v>1.55</v>
      </c>
      <c r="AF62" s="101">
        <f>'П.1.1-24-29 '!R61</f>
        <v>0</v>
      </c>
      <c r="AG62" s="101">
        <f>'П.1.1-24-29 '!S61</f>
        <v>0</v>
      </c>
      <c r="AH62" s="101">
        <f>'П.1.1-24-29 '!T61</f>
        <v>0</v>
      </c>
      <c r="AI62" s="101">
        <f>'П.1.1-24-29 '!U61</f>
        <v>0</v>
      </c>
      <c r="AJ62" s="101">
        <f>'П.1.1-24-29 '!V61</f>
        <v>0</v>
      </c>
      <c r="AK62" s="6">
        <f t="shared" si="25"/>
        <v>1.55</v>
      </c>
    </row>
    <row r="63" spans="1:37" ht="40.5" customHeight="1" x14ac:dyDescent="0.25">
      <c r="A63" s="65" t="s">
        <v>213</v>
      </c>
      <c r="B63" s="9" t="str">
        <f>'П.1.1-24-29 '!B62</f>
        <v>Приобретение тренажеров-манекенов для отработки СЛР</v>
      </c>
      <c r="C63" s="5"/>
      <c r="D63" s="5"/>
      <c r="E63" s="5"/>
      <c r="F63" s="5"/>
      <c r="G63" s="5"/>
      <c r="H63" s="24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>
        <f>'П.1.1-24-29 '!Q62</f>
        <v>0.92</v>
      </c>
      <c r="AF63" s="101">
        <f>'П.1.1-24-29 '!R62</f>
        <v>0</v>
      </c>
      <c r="AG63" s="101">
        <f>'П.1.1-24-29 '!S62</f>
        <v>0</v>
      </c>
      <c r="AH63" s="101">
        <f>'П.1.1-24-29 '!T62</f>
        <v>0</v>
      </c>
      <c r="AI63" s="101">
        <f>'П.1.1-24-29 '!U62</f>
        <v>0</v>
      </c>
      <c r="AJ63" s="101">
        <f>'П.1.1-24-29 '!V62</f>
        <v>0</v>
      </c>
      <c r="AK63" s="6">
        <f t="shared" si="25"/>
        <v>0.92</v>
      </c>
    </row>
    <row r="64" spans="1:37" ht="70.5" customHeight="1" x14ac:dyDescent="0.25">
      <c r="A64" s="65" t="s">
        <v>214</v>
      </c>
      <c r="B64" s="9" t="str">
        <f>'П.1.1-24-29 '!B63</f>
        <v xml:space="preserve"> Приобретение оборудования подвижной спутниковой связи (спутниковый телефон с sim-картой - 2шт)</v>
      </c>
      <c r="C64" s="5"/>
      <c r="D64" s="5"/>
      <c r="E64" s="5"/>
      <c r="F64" s="5"/>
      <c r="G64" s="5"/>
      <c r="H64" s="24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>
        <f>'П.1.1-24-29 '!Q63</f>
        <v>0.4</v>
      </c>
      <c r="AF64" s="101">
        <f>'П.1.1-24-29 '!R63</f>
        <v>0</v>
      </c>
      <c r="AG64" s="101">
        <f>'П.1.1-24-29 '!S63</f>
        <v>0</v>
      </c>
      <c r="AH64" s="101">
        <f>'П.1.1-24-29 '!T63</f>
        <v>0</v>
      </c>
      <c r="AI64" s="101">
        <f>'П.1.1-24-29 '!U63</f>
        <v>0</v>
      </c>
      <c r="AJ64" s="101">
        <f>'П.1.1-24-29 '!V63</f>
        <v>0</v>
      </c>
      <c r="AK64" s="6">
        <f t="shared" si="25"/>
        <v>0.4</v>
      </c>
    </row>
    <row r="65" spans="1:37" ht="111.75" customHeight="1" x14ac:dyDescent="0.25">
      <c r="A65" s="65" t="s">
        <v>229</v>
      </c>
      <c r="B65" s="9" t="str">
        <f>'П.1.1-24-29 '!B64</f>
        <v>Приобретение квадрокоптеров (2 шт) для сокращения времени осмотров протяженных линий и повышения качества электроснабжения удалённых муниципальных образований: Шумилово, Прибойный, Кежемский, Боровской (сокращение времени определения места повреждения ВЛ)</v>
      </c>
      <c r="C65" s="5"/>
      <c r="D65" s="5"/>
      <c r="E65" s="5"/>
      <c r="F65" s="5"/>
      <c r="G65" s="5"/>
      <c r="H65" s="24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101">
        <f>'П.1.1-24-29 '!Q64</f>
        <v>0</v>
      </c>
      <c r="AF65" s="5">
        <f>'П.1.1-24-29 '!R64</f>
        <v>1</v>
      </c>
      <c r="AG65" s="101">
        <f>'П.1.1-24-29 '!S64</f>
        <v>0</v>
      </c>
      <c r="AH65" s="101">
        <f>'П.1.1-24-29 '!T64</f>
        <v>0</v>
      </c>
      <c r="AI65" s="101">
        <f>'П.1.1-24-29 '!U64</f>
        <v>0</v>
      </c>
      <c r="AJ65" s="101">
        <f>'П.1.1-24-29 '!V64</f>
        <v>0</v>
      </c>
      <c r="AK65" s="6">
        <f>SUM(AE65:AJ65)</f>
        <v>1</v>
      </c>
    </row>
    <row r="66" spans="1:37" x14ac:dyDescent="0.25">
      <c r="A66" s="65"/>
      <c r="B66" s="9" t="str">
        <f>'П.1.1-24-29 '!B65</f>
        <v>Возврат кредитов</v>
      </c>
      <c r="C66" s="5"/>
      <c r="D66" s="5"/>
      <c r="E66" s="5"/>
      <c r="F66" s="5"/>
      <c r="G66" s="5"/>
      <c r="H66" s="24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7"/>
      <c r="AG66" s="5"/>
      <c r="AH66" s="5"/>
      <c r="AI66" s="5"/>
      <c r="AJ66" s="5"/>
      <c r="AK66" s="6"/>
    </row>
    <row r="67" spans="1:37" ht="75.75" customHeight="1" x14ac:dyDescent="0.25">
      <c r="A67" s="65" t="s">
        <v>238</v>
      </c>
      <c r="B67" s="9" t="str">
        <f>'П.1.1-24-29 '!B66</f>
        <v>Возврат заемных средств (Строительство ЛЭП-10 кВ от поселка Тамтачет через поселок Полинчет до поселка Кондратьево в Тайшетском районе)</v>
      </c>
      <c r="C67" s="5"/>
      <c r="D67" s="5"/>
      <c r="E67" s="5"/>
      <c r="F67" s="5"/>
      <c r="G67" s="5"/>
      <c r="H67" s="24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12"/>
      <c r="AF67" s="7">
        <f>'П.1.1-24-29 '!R66</f>
        <v>33.099156000000001</v>
      </c>
      <c r="AG67" s="100">
        <f>'П.1.1-24-29 '!S66</f>
        <v>0</v>
      </c>
      <c r="AH67" s="7">
        <f>'П.1.1-24-29 '!T66</f>
        <v>36.690517999999997</v>
      </c>
      <c r="AI67" s="7">
        <f>'П.1.1-24-29 '!U66</f>
        <v>36.690517999999997</v>
      </c>
      <c r="AJ67" s="7">
        <f>'П.1.1-24-29 '!V66</f>
        <v>36.690517999999997</v>
      </c>
      <c r="AK67" s="7">
        <f>SUM(AE67:AJ67)</f>
        <v>143.17070999999999</v>
      </c>
    </row>
    <row r="68" spans="1:37" ht="91.5" customHeight="1" x14ac:dyDescent="0.25">
      <c r="A68" s="65" t="s">
        <v>240</v>
      </c>
      <c r="B68" s="9" t="str">
        <f>'П.1.1-24-29 '!B67</f>
        <v>Возврат заёмных средств (Строительство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области)</v>
      </c>
      <c r="C68" s="5"/>
      <c r="D68" s="5"/>
      <c r="E68" s="5"/>
      <c r="F68" s="5"/>
      <c r="G68" s="5"/>
      <c r="H68" s="24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8"/>
      <c r="V68" s="8"/>
      <c r="W68" s="8"/>
      <c r="X68" s="8"/>
      <c r="Y68" s="8"/>
      <c r="Z68" s="8"/>
      <c r="AA68" s="5"/>
      <c r="AB68" s="5"/>
      <c r="AC68" s="5"/>
      <c r="AD68" s="5"/>
      <c r="AE68" s="5"/>
      <c r="AF68" s="100">
        <f>'П.1.1-24-29 '!R67</f>
        <v>0</v>
      </c>
      <c r="AG68" s="100">
        <f>'П.1.1-24-29 '!S67</f>
        <v>0</v>
      </c>
      <c r="AH68" s="7">
        <f>'П.1.1-24-29 '!T67</f>
        <v>62.093482000000009</v>
      </c>
      <c r="AI68" s="7">
        <f>'П.1.1-24-29 '!U67</f>
        <v>47.957481999999999</v>
      </c>
      <c r="AJ68" s="7">
        <f>'П.1.1-24-29 '!V67</f>
        <v>47.957481999999999</v>
      </c>
      <c r="AK68" s="7">
        <f t="shared" ref="AK68:AK72" si="26">SUM(AE68:AJ68)</f>
        <v>158.00844599999999</v>
      </c>
    </row>
    <row r="69" spans="1:37" ht="76.5" customHeight="1" x14ac:dyDescent="0.25">
      <c r="A69" s="65" t="s">
        <v>313</v>
      </c>
      <c r="B69" s="9" t="str">
        <f>'П.1.1-24-29 '!B68</f>
        <v>Возврат заёмных средств (Реконструкция ПС 35/10кВ "Радищев" в поселке Радищев Нижнеилимского района)</v>
      </c>
      <c r="C69" s="5"/>
      <c r="D69" s="5"/>
      <c r="E69" s="5"/>
      <c r="F69" s="5"/>
      <c r="G69" s="5"/>
      <c r="H69" s="24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8"/>
      <c r="V69" s="8"/>
      <c r="W69" s="8"/>
      <c r="X69" s="8"/>
      <c r="Y69" s="8"/>
      <c r="Z69" s="8"/>
      <c r="AA69" s="5"/>
      <c r="AB69" s="5"/>
      <c r="AC69" s="5"/>
      <c r="AD69" s="5"/>
      <c r="AE69" s="5"/>
      <c r="AF69" s="100">
        <f>'П.1.1-24-29 '!R68</f>
        <v>0</v>
      </c>
      <c r="AG69" s="7">
        <f>'П.1.1-24-29 '!S68</f>
        <v>19</v>
      </c>
      <c r="AH69" s="100">
        <f>'П.1.1-24-29 '!T68</f>
        <v>0</v>
      </c>
      <c r="AI69" s="100">
        <f>'П.1.1-24-29 '!U68</f>
        <v>0</v>
      </c>
      <c r="AJ69" s="100">
        <f>'П.1.1-24-29 '!V68</f>
        <v>0</v>
      </c>
      <c r="AK69" s="7">
        <f t="shared" si="26"/>
        <v>19</v>
      </c>
    </row>
    <row r="70" spans="1:37" ht="76.5" customHeight="1" x14ac:dyDescent="0.25">
      <c r="A70" s="65" t="s">
        <v>328</v>
      </c>
      <c r="B70" s="9" t="str">
        <f>'П.1.1-24-29 '!B69</f>
        <v>Возврат заёмных средств (Реконструкция ПС 35/6 кВ "Строительная" и строительство 2-х цепной ВЛ-35кВ в городе Усть-Илимске)</v>
      </c>
      <c r="C70" s="5"/>
      <c r="D70" s="5"/>
      <c r="E70" s="5"/>
      <c r="F70" s="5"/>
      <c r="G70" s="5"/>
      <c r="H70" s="24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8"/>
      <c r="V70" s="8"/>
      <c r="W70" s="8"/>
      <c r="X70" s="8"/>
      <c r="Y70" s="8"/>
      <c r="Z70" s="8"/>
      <c r="AA70" s="5"/>
      <c r="AB70" s="5"/>
      <c r="AC70" s="5"/>
      <c r="AD70" s="5"/>
      <c r="AE70" s="5"/>
      <c r="AF70" s="100">
        <f>'П.1.1-24-29 '!R69</f>
        <v>0</v>
      </c>
      <c r="AG70" s="7">
        <f>'П.1.1-24-29 '!S69</f>
        <v>23.577999999999999</v>
      </c>
      <c r="AH70" s="100">
        <f>'П.1.1-24-29 '!T69</f>
        <v>0</v>
      </c>
      <c r="AI70" s="100">
        <f>'П.1.1-24-29 '!U69</f>
        <v>0</v>
      </c>
      <c r="AJ70" s="100">
        <f>'П.1.1-24-29 '!V69</f>
        <v>0</v>
      </c>
      <c r="AK70" s="7">
        <f t="shared" si="26"/>
        <v>23.577999999999999</v>
      </c>
    </row>
    <row r="71" spans="1:37" ht="76.5" customHeight="1" x14ac:dyDescent="0.25">
      <c r="A71" s="65" t="s">
        <v>329</v>
      </c>
      <c r="B71" s="9" t="str">
        <f>'П.1.1-24-29 '!B70</f>
        <v>Возврат заёмных средств (Строительство ВЛ-35 кВ,  ПС 35/10кВ в п.Янталь, Усть-Кутского района)</v>
      </c>
      <c r="C71" s="5"/>
      <c r="D71" s="5"/>
      <c r="E71" s="5"/>
      <c r="F71" s="5"/>
      <c r="G71" s="5"/>
      <c r="H71" s="24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8"/>
      <c r="V71" s="8"/>
      <c r="W71" s="8"/>
      <c r="X71" s="8"/>
      <c r="Y71" s="8"/>
      <c r="Z71" s="8"/>
      <c r="AA71" s="5"/>
      <c r="AB71" s="5"/>
      <c r="AC71" s="5"/>
      <c r="AD71" s="5"/>
      <c r="AE71" s="5"/>
      <c r="AF71" s="100">
        <f>'П.1.1-24-29 '!R70</f>
        <v>0</v>
      </c>
      <c r="AG71" s="7">
        <f>'П.1.1-24-29 '!S70</f>
        <v>49.421999999999997</v>
      </c>
      <c r="AH71" s="100">
        <f>'П.1.1-24-29 '!T70</f>
        <v>0</v>
      </c>
      <c r="AI71" s="100">
        <f>'П.1.1-24-29 '!U70</f>
        <v>0</v>
      </c>
      <c r="AJ71" s="100">
        <f>'П.1.1-24-29 '!V70</f>
        <v>0</v>
      </c>
      <c r="AK71" s="7">
        <f t="shared" si="26"/>
        <v>49.421999999999997</v>
      </c>
    </row>
    <row r="72" spans="1:37" ht="76.5" customHeight="1" x14ac:dyDescent="0.25">
      <c r="A72" s="65" t="s">
        <v>330</v>
      </c>
      <c r="B72" s="9" t="str">
        <f>'П.1.1-24-29 '!B71</f>
        <v>Возврат заёмных средств (Строительство ВЛ-35 кВ Видим-Шумилово-Прибойный с установкой реклоузеров)</v>
      </c>
      <c r="C72" s="5"/>
      <c r="D72" s="5"/>
      <c r="E72" s="5"/>
      <c r="F72" s="5"/>
      <c r="G72" s="5"/>
      <c r="H72" s="24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8"/>
      <c r="V72" s="8"/>
      <c r="W72" s="8"/>
      <c r="X72" s="8"/>
      <c r="Y72" s="8"/>
      <c r="Z72" s="8"/>
      <c r="AA72" s="5"/>
      <c r="AB72" s="5"/>
      <c r="AC72" s="5"/>
      <c r="AD72" s="5"/>
      <c r="AE72" s="5"/>
      <c r="AF72" s="100">
        <f>'П.1.1-24-29 '!R71</f>
        <v>0</v>
      </c>
      <c r="AG72" s="7">
        <f>'П.1.1-24-29 '!S71</f>
        <v>7</v>
      </c>
      <c r="AH72" s="100">
        <f>'П.1.1-24-29 '!T71</f>
        <v>0</v>
      </c>
      <c r="AI72" s="100">
        <f>'П.1.1-24-29 '!U71</f>
        <v>0</v>
      </c>
      <c r="AJ72" s="100">
        <f>'П.1.1-24-29 '!V71</f>
        <v>0</v>
      </c>
      <c r="AK72" s="7">
        <f t="shared" si="26"/>
        <v>7</v>
      </c>
    </row>
    <row r="73" spans="1:37" ht="60.75" customHeight="1" x14ac:dyDescent="0.25">
      <c r="A73" s="68" t="s">
        <v>26</v>
      </c>
      <c r="B73" s="25" t="s">
        <v>35</v>
      </c>
      <c r="C73" s="5"/>
      <c r="D73" s="19"/>
      <c r="E73" s="19"/>
      <c r="F73" s="19"/>
      <c r="G73" s="19"/>
      <c r="H73" s="43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 t="str">
        <f>T74</f>
        <v>6,63 МВА
43,05  км</v>
      </c>
      <c r="U73" s="19" t="str">
        <f t="shared" ref="U73:Z73" si="27">U74</f>
        <v>7,183 МВА  
44,29 км</v>
      </c>
      <c r="V73" s="19" t="str">
        <f t="shared" si="27"/>
        <v>4,46 МВА  
13,98 км</v>
      </c>
      <c r="W73" s="19" t="str">
        <f t="shared" si="27"/>
        <v>4,86 МВА 
13,7 км</v>
      </c>
      <c r="X73" s="19" t="str">
        <f t="shared" si="27"/>
        <v>4,62 МВА 
20,2 км</v>
      </c>
      <c r="Y73" s="19" t="str">
        <f t="shared" si="27"/>
        <v>4,46 МВА 
23,03 км</v>
      </c>
      <c r="Z73" s="19" t="str">
        <f t="shared" si="27"/>
        <v>32,213 МВА 
158,25 км</v>
      </c>
      <c r="AA73" s="19"/>
      <c r="AB73" s="19"/>
      <c r="AC73" s="19"/>
      <c r="AD73" s="19"/>
      <c r="AE73" s="19">
        <f>AE74</f>
        <v>266.22567197999996</v>
      </c>
      <c r="AF73" s="19">
        <f>AF74</f>
        <v>517.54736183999989</v>
      </c>
      <c r="AG73" s="19">
        <f t="shared" ref="AG73:AJ73" si="28">AG74</f>
        <v>99.375600914000017</v>
      </c>
      <c r="AH73" s="19">
        <f t="shared" si="28"/>
        <v>102.713176152388</v>
      </c>
      <c r="AI73" s="19">
        <f t="shared" si="28"/>
        <v>229.22618375078829</v>
      </c>
      <c r="AJ73" s="19">
        <f t="shared" si="28"/>
        <v>402.45007963072845</v>
      </c>
      <c r="AK73" s="19">
        <f>AK74</f>
        <v>1617.5380742679051</v>
      </c>
    </row>
    <row r="74" spans="1:37" ht="62.25" customHeight="1" x14ac:dyDescent="0.25">
      <c r="A74" s="68" t="s">
        <v>36</v>
      </c>
      <c r="B74" s="25" t="s">
        <v>8</v>
      </c>
      <c r="C74" s="5"/>
      <c r="D74" s="5"/>
      <c r="E74" s="5"/>
      <c r="F74" s="5"/>
      <c r="G74" s="5"/>
      <c r="H74" s="24"/>
      <c r="I74" s="5"/>
      <c r="J74" s="5"/>
      <c r="K74" s="5"/>
      <c r="L74" s="5"/>
      <c r="M74" s="5"/>
      <c r="N74" s="5"/>
      <c r="O74" s="19"/>
      <c r="P74" s="19"/>
      <c r="Q74" s="19"/>
      <c r="R74" s="19"/>
      <c r="S74" s="19"/>
      <c r="T74" s="19" t="str">
        <f>'П.1.1-24-29 '!J73</f>
        <v>6,63 МВА
43,05  км</v>
      </c>
      <c r="U74" s="19" t="str">
        <f>'П.1.1-24-29 '!K73</f>
        <v>7,183 МВА  
44,29 км</v>
      </c>
      <c r="V74" s="19" t="str">
        <f>'П.1.1-24-29 '!L73</f>
        <v>4,46 МВА  
13,98 км</v>
      </c>
      <c r="W74" s="19" t="str">
        <f>'П.1.1-24-29 '!M73</f>
        <v>4,86 МВА 
13,7 км</v>
      </c>
      <c r="X74" s="19" t="str">
        <f>'П.1.1-24-29 '!N73</f>
        <v>4,62 МВА 
20,2 км</v>
      </c>
      <c r="Y74" s="19" t="str">
        <f>'П.1.1-24-29 '!O73</f>
        <v>4,46 МВА 
23,03 км</v>
      </c>
      <c r="Z74" s="19" t="str">
        <f>'П.1.1-24-29 '!P73</f>
        <v>32,213 МВА 
158,25 км</v>
      </c>
      <c r="AA74" s="19"/>
      <c r="AB74" s="19"/>
      <c r="AC74" s="19"/>
      <c r="AD74" s="19"/>
      <c r="AE74" s="19">
        <f>SUM(AE75:AE124)</f>
        <v>266.22567197999996</v>
      </c>
      <c r="AF74" s="19">
        <f t="shared" ref="AF74:AK74" si="29">SUM(AF75:AF124)</f>
        <v>517.54736183999989</v>
      </c>
      <c r="AG74" s="19">
        <f t="shared" si="29"/>
        <v>99.375600914000017</v>
      </c>
      <c r="AH74" s="19">
        <f t="shared" si="29"/>
        <v>102.713176152388</v>
      </c>
      <c r="AI74" s="19">
        <f t="shared" si="29"/>
        <v>229.22618375078829</v>
      </c>
      <c r="AJ74" s="19">
        <f t="shared" si="29"/>
        <v>402.45007963072845</v>
      </c>
      <c r="AK74" s="19">
        <f t="shared" si="29"/>
        <v>1617.5380742679051</v>
      </c>
    </row>
    <row r="75" spans="1:37" ht="62.25" customHeight="1" x14ac:dyDescent="0.25">
      <c r="A75" s="65" t="s">
        <v>37</v>
      </c>
      <c r="B75" s="9" t="str">
        <f>'П.1.1-24-29 '!B74</f>
        <v>Автоматизированная информационно-измерительная система учета электроэнергии АО «БЭСК»</v>
      </c>
      <c r="C75" s="5"/>
      <c r="D75" s="5"/>
      <c r="E75" s="5"/>
      <c r="F75" s="5"/>
      <c r="G75" s="5"/>
      <c r="H75" s="24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>
        <f>'П.1.1-24-29 '!Q74</f>
        <v>15</v>
      </c>
      <c r="AF75" s="101">
        <f>'П.1.1-24-29 '!R74</f>
        <v>0</v>
      </c>
      <c r="AG75" s="101">
        <f>'П.1.1-24-29 '!S74</f>
        <v>0</v>
      </c>
      <c r="AH75" s="101">
        <f>'П.1.1-24-29 '!T74</f>
        <v>0</v>
      </c>
      <c r="AI75" s="101">
        <f>'П.1.1-24-29 '!U74</f>
        <v>0</v>
      </c>
      <c r="AJ75" s="101">
        <f>'П.1.1-24-29 '!V74</f>
        <v>0</v>
      </c>
      <c r="AK75" s="7">
        <f>SUM(AE75:AJ75)</f>
        <v>15</v>
      </c>
    </row>
    <row r="76" spans="1:37" ht="84" customHeight="1" x14ac:dyDescent="0.25">
      <c r="A76" s="65" t="s">
        <v>38</v>
      </c>
      <c r="B76" s="9" t="str">
        <f>'П.1.1-24-29 '!B75</f>
        <v>Автоматизированная информационно-измерительная система учета электроэнергии АО «БЭСК»</v>
      </c>
      <c r="C76" s="5"/>
      <c r="D76" s="5"/>
      <c r="E76" s="5"/>
      <c r="F76" s="5"/>
      <c r="G76" s="5"/>
      <c r="H76" s="24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8"/>
      <c r="V76" s="8"/>
      <c r="W76" s="8"/>
      <c r="X76" s="8"/>
      <c r="Y76" s="8"/>
      <c r="Z76" s="8"/>
      <c r="AA76" s="5"/>
      <c r="AB76" s="5"/>
      <c r="AC76" s="5"/>
      <c r="AD76" s="5"/>
      <c r="AE76" s="101">
        <f>'П.1.1-24-29 '!Q75</f>
        <v>0</v>
      </c>
      <c r="AF76" s="5">
        <f>'П.1.1-24-29 '!R75</f>
        <v>15</v>
      </c>
      <c r="AG76" s="5">
        <f>'П.1.1-24-29 '!S75</f>
        <v>15.600000000000001</v>
      </c>
      <c r="AH76" s="5">
        <f>'П.1.1-24-29 '!T75</f>
        <v>16.224000000000004</v>
      </c>
      <c r="AI76" s="5">
        <f>'П.1.1-24-29 '!U75</f>
        <v>16.872960000000006</v>
      </c>
      <c r="AJ76" s="5">
        <f>'П.1.1-24-29 '!V75</f>
        <v>17.547878400000005</v>
      </c>
      <c r="AK76" s="7">
        <f t="shared" ref="AK76:AK123" si="30">SUM(AE76:AJ76)</f>
        <v>81.24483840000002</v>
      </c>
    </row>
    <row r="77" spans="1:37" s="4" customFormat="1" ht="80.25" customHeight="1" x14ac:dyDescent="0.25">
      <c r="A77" s="65" t="s">
        <v>89</v>
      </c>
      <c r="B77" s="9" t="str">
        <f>'П.1.1-24-29 '!B76</f>
        <v>Строительство ЛЭП-10 кВ от поселка Тамтачет через поселок Полинчет до поселка Кондратьево в Тайшетском районе</v>
      </c>
      <c r="C77" s="5"/>
      <c r="D77" s="5"/>
      <c r="E77" s="5"/>
      <c r="F77" s="5"/>
      <c r="G77" s="5"/>
      <c r="H77" s="24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 t="str">
        <f>'П.1.1-24-29 '!J76</f>
        <v>6,3 км</v>
      </c>
      <c r="U77" s="5">
        <f>'П.1.1-24-29 '!K76</f>
        <v>13.6</v>
      </c>
      <c r="V77" s="101">
        <f>'П.1.1-24-29 '!L76</f>
        <v>0</v>
      </c>
      <c r="W77" s="101">
        <f>'П.1.1-24-29 '!M76</f>
        <v>0</v>
      </c>
      <c r="X77" s="101">
        <f>'П.1.1-24-29 '!N76</f>
        <v>0</v>
      </c>
      <c r="Y77" s="101">
        <f>'П.1.1-24-29 '!O76</f>
        <v>0</v>
      </c>
      <c r="Z77" s="5" t="str">
        <f>'П.1.1-24-29 '!P76</f>
        <v>19,9 км</v>
      </c>
      <c r="AA77" s="5"/>
      <c r="AB77" s="5"/>
      <c r="AC77" s="5"/>
      <c r="AD77" s="5"/>
      <c r="AE77" s="5">
        <f>'П.1.1-24-29 '!Q76</f>
        <v>17.06238024</v>
      </c>
      <c r="AF77" s="5">
        <f>'П.1.1-24-29 '!R76</f>
        <v>110.07155399999999</v>
      </c>
      <c r="AG77" s="101">
        <f>'П.1.1-24-29 '!S76</f>
        <v>0</v>
      </c>
      <c r="AH77" s="101">
        <f>'П.1.1-24-29 '!T76</f>
        <v>0</v>
      </c>
      <c r="AI77" s="101">
        <f>'П.1.1-24-29 '!U76</f>
        <v>0</v>
      </c>
      <c r="AJ77" s="101">
        <f>'П.1.1-24-29 '!V76</f>
        <v>0</v>
      </c>
      <c r="AK77" s="7">
        <f t="shared" si="30"/>
        <v>127.13393423999999</v>
      </c>
    </row>
    <row r="78" spans="1:37" s="4" customFormat="1" ht="80.25" customHeight="1" x14ac:dyDescent="0.25">
      <c r="A78" s="65" t="s">
        <v>39</v>
      </c>
      <c r="B78" s="9" t="str">
        <f>'П.1.1-24-29 '!B77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 (2,01 МВА/10,83 км)</v>
      </c>
      <c r="C78" s="5"/>
      <c r="D78" s="5"/>
      <c r="E78" s="5"/>
      <c r="F78" s="5"/>
      <c r="G78" s="5"/>
      <c r="H78" s="24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 t="str">
        <f>'П.1.1-24-29 '!J77</f>
        <v>2,01 МВА
10,83 км</v>
      </c>
      <c r="U78" s="101">
        <f>'П.1.1-24-29 '!K77</f>
        <v>0</v>
      </c>
      <c r="V78" s="101">
        <f>'П.1.1-24-29 '!L77</f>
        <v>0</v>
      </c>
      <c r="W78" s="101">
        <f>'П.1.1-24-29 '!M77</f>
        <v>0</v>
      </c>
      <c r="X78" s="101">
        <f>'П.1.1-24-29 '!N77</f>
        <v>0</v>
      </c>
      <c r="Y78" s="101">
        <f>'П.1.1-24-29 '!O77</f>
        <v>0</v>
      </c>
      <c r="Z78" s="5" t="str">
        <f>'П.1.1-24-29 '!P77</f>
        <v>2,01 МВА
10,83 км</v>
      </c>
      <c r="AA78" s="5"/>
      <c r="AB78" s="5"/>
      <c r="AC78" s="5"/>
      <c r="AD78" s="5"/>
      <c r="AE78" s="5">
        <f>'П.1.1-24-29 '!Q77</f>
        <v>58.292515510000001</v>
      </c>
      <c r="AF78" s="101">
        <f>'П.1.1-24-29 '!R77</f>
        <v>0</v>
      </c>
      <c r="AG78" s="101">
        <f>'П.1.1-24-29 '!S77</f>
        <v>0</v>
      </c>
      <c r="AH78" s="101">
        <f>'П.1.1-24-29 '!T77</f>
        <v>0</v>
      </c>
      <c r="AI78" s="101">
        <f>'П.1.1-24-29 '!U77</f>
        <v>0</v>
      </c>
      <c r="AJ78" s="101">
        <f>'П.1.1-24-29 '!V77</f>
        <v>0</v>
      </c>
      <c r="AK78" s="7">
        <f t="shared" si="30"/>
        <v>58.292515510000001</v>
      </c>
    </row>
    <row r="79" spans="1:37" s="4" customFormat="1" ht="89.25" customHeight="1" x14ac:dyDescent="0.25">
      <c r="A79" s="65" t="s">
        <v>40</v>
      </c>
      <c r="B79" s="9" t="str">
        <f>'П.1.1-24-29 '!B78</f>
        <v>Строительство электрических сетей напряжением 10(6)-0,4 кВ в Ангарском городском округе, в т.ч. в п.Мегет (1,05МВА/20,14км)</v>
      </c>
      <c r="C79" s="5"/>
      <c r="D79" s="5"/>
      <c r="E79" s="5"/>
      <c r="F79" s="5"/>
      <c r="G79" s="5"/>
      <c r="H79" s="24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101">
        <f>'П.1.1-24-29 '!J78</f>
        <v>0</v>
      </c>
      <c r="U79" s="5" t="str">
        <f>'П.1.1-24-29 '!K78</f>
        <v>0,25 МВА
2,66 км</v>
      </c>
      <c r="V79" s="5" t="str">
        <f>'П.1.1-24-29 '!L78</f>
        <v>0,4 МВА
1,1 км</v>
      </c>
      <c r="W79" s="5" t="str">
        <f>'П.1.1-24-29 '!M78</f>
        <v>0,4 МВА
1,1 км</v>
      </c>
      <c r="X79" s="5" t="str">
        <f>'П.1.1-24-29 '!N78</f>
        <v>6,5 км</v>
      </c>
      <c r="Y79" s="5" t="str">
        <f>'П.1.1-24-29 '!O78</f>
        <v>8,78 км</v>
      </c>
      <c r="Z79" s="5" t="str">
        <f>'П.1.1-24-29 '!P78</f>
        <v>1,05 МВА
20,14 км</v>
      </c>
      <c r="AA79" s="5"/>
      <c r="AB79" s="5"/>
      <c r="AC79" s="5"/>
      <c r="AD79" s="5"/>
      <c r="AE79" s="101">
        <f>'П.1.1-24-29 '!Q78</f>
        <v>0</v>
      </c>
      <c r="AF79" s="5">
        <f>'П.1.1-24-29 '!R78</f>
        <v>16.552999999999997</v>
      </c>
      <c r="AG79" s="5">
        <f>'П.1.1-24-29 '!S78</f>
        <v>5.6782017558000009</v>
      </c>
      <c r="AH79" s="5">
        <f>'П.1.1-24-29 '!T78</f>
        <v>5.9166862295436013</v>
      </c>
      <c r="AI79" s="5">
        <f>'П.1.1-24-29 '!U78</f>
        <v>59.112505999999996</v>
      </c>
      <c r="AJ79" s="5">
        <f>'П.1.1-24-29 '!V78</f>
        <v>109.679067</v>
      </c>
      <c r="AK79" s="7">
        <f t="shared" si="30"/>
        <v>196.9394609853436</v>
      </c>
    </row>
    <row r="80" spans="1:37" s="4" customFormat="1" ht="108.75" customHeight="1" x14ac:dyDescent="0.25">
      <c r="A80" s="65" t="s">
        <v>216</v>
      </c>
      <c r="B80" s="9" t="str">
        <f>'П.1.1-24-29 '!B79</f>
        <v>Строительство электрических сетей напряжением 10(6)-0,4 кВ в Ленинском районе города Иркутска по ул.Речная, ул. 2-я Ворошиловская, ул.Кутузова, ул.Куликовская, ул.Новаторов, ул.Гравийная; ул.Волгоградская; ул. Трактовая, ул.Громовой (0,8 МВА/10,24км)</v>
      </c>
      <c r="C80" s="5"/>
      <c r="D80" s="5"/>
      <c r="E80" s="5"/>
      <c r="F80" s="5"/>
      <c r="G80" s="5"/>
      <c r="H80" s="24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101">
        <f>'П.1.1-24-29 '!J79</f>
        <v>0</v>
      </c>
      <c r="U80" s="5" t="str">
        <f>'П.1.1-24-29 '!K79</f>
        <v>8,04 км</v>
      </c>
      <c r="V80" s="101">
        <f>'П.1.1-24-29 '!L79</f>
        <v>0</v>
      </c>
      <c r="W80" s="101">
        <f>'П.1.1-24-29 '!M79</f>
        <v>0</v>
      </c>
      <c r="X80" s="5" t="str">
        <f>'П.1.1-24-29 '!N79</f>
        <v>0,4 МВА
1,1 км</v>
      </c>
      <c r="Y80" s="5" t="str">
        <f>'П.1.1-24-29 '!O79</f>
        <v>0,4 МВА
1,1 км</v>
      </c>
      <c r="Z80" s="5" t="str">
        <f>'П.1.1-24-29 '!P79</f>
        <v>0,8 МВА
10,24 км</v>
      </c>
      <c r="AA80" s="5"/>
      <c r="AB80" s="5"/>
      <c r="AC80" s="5"/>
      <c r="AD80" s="5"/>
      <c r="AE80" s="101">
        <f>'П.1.1-24-29 '!Q79</f>
        <v>0</v>
      </c>
      <c r="AF80" s="5">
        <f>'П.1.1-24-29 '!R79</f>
        <v>66.335999999999999</v>
      </c>
      <c r="AG80" s="101">
        <f>'П.1.1-24-29 '!S79</f>
        <v>0</v>
      </c>
      <c r="AH80" s="101">
        <f>'П.1.1-24-29 '!T79</f>
        <v>0</v>
      </c>
      <c r="AI80" s="5">
        <f>'П.1.1-24-29 '!U79</f>
        <v>6.1651870511844331</v>
      </c>
      <c r="AJ80" s="5">
        <f>'П.1.1-24-29 '!V79</f>
        <v>6.4241249073341793</v>
      </c>
      <c r="AK80" s="7">
        <f t="shared" si="30"/>
        <v>78.925311958518606</v>
      </c>
    </row>
    <row r="81" spans="1:37" s="4" customFormat="1" ht="98.25" customHeight="1" x14ac:dyDescent="0.25">
      <c r="A81" s="65" t="s">
        <v>41</v>
      </c>
      <c r="B81" s="9" t="str">
        <f>'П.1.1-24-29 '!B80</f>
        <v>Строительство электрических сетей напряжением 10(6)-0,4кВ в городе Усть-Илимске, в р-не ст. Правобережная; р.п. Железнодорожный Усть-Илимского р-на (1,26 МВА/ 0,77 км)</v>
      </c>
      <c r="C81" s="5"/>
      <c r="D81" s="5"/>
      <c r="E81" s="5"/>
      <c r="F81" s="5"/>
      <c r="G81" s="5"/>
      <c r="H81" s="24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 t="str">
        <f>'П.1.1-24-29 '!J80</f>
        <v>1,26 МВА
0,77 км</v>
      </c>
      <c r="U81" s="101">
        <f>'П.1.1-24-29 '!K80</f>
        <v>0</v>
      </c>
      <c r="V81" s="101">
        <f>'П.1.1-24-29 '!L80</f>
        <v>0</v>
      </c>
      <c r="W81" s="101">
        <f>'П.1.1-24-29 '!M80</f>
        <v>0</v>
      </c>
      <c r="X81" s="101">
        <f>'П.1.1-24-29 '!N80</f>
        <v>0</v>
      </c>
      <c r="Y81" s="101">
        <f>'П.1.1-24-29 '!O80</f>
        <v>0</v>
      </c>
      <c r="Z81" s="5" t="str">
        <f>'П.1.1-24-29 '!P80</f>
        <v>1,26 МВА
0,77 км</v>
      </c>
      <c r="AA81" s="5"/>
      <c r="AB81" s="5"/>
      <c r="AC81" s="5"/>
      <c r="AD81" s="5"/>
      <c r="AE81" s="5">
        <f>'П.1.1-24-29 '!Q80</f>
        <v>3.5</v>
      </c>
      <c r="AF81" s="101">
        <f>'П.1.1-24-29 '!R80</f>
        <v>0</v>
      </c>
      <c r="AG81" s="101">
        <f>'П.1.1-24-29 '!S80</f>
        <v>0</v>
      </c>
      <c r="AH81" s="101">
        <f>'П.1.1-24-29 '!T80</f>
        <v>0</v>
      </c>
      <c r="AI81" s="101">
        <f>'П.1.1-24-29 '!U80</f>
        <v>0</v>
      </c>
      <c r="AJ81" s="101">
        <f>'П.1.1-24-29 '!V80</f>
        <v>0</v>
      </c>
      <c r="AK81" s="7">
        <f t="shared" si="30"/>
        <v>3.5</v>
      </c>
    </row>
    <row r="82" spans="1:37" s="4" customFormat="1" ht="76.5" customHeight="1" x14ac:dyDescent="0.25">
      <c r="A82" s="65" t="s">
        <v>42</v>
      </c>
      <c r="B82" s="9" t="str">
        <f>'П.1.1-24-29 '!B81</f>
        <v>Строительство электрических сетей напряжением 10(6)-0,4кВ в  Усть-Илимском районе, р.п. Железнодорожный, микрорайон Вокзальный (1,6 МВА/ 5,5 км)</v>
      </c>
      <c r="C82" s="5"/>
      <c r="D82" s="5"/>
      <c r="E82" s="5"/>
      <c r="F82" s="5"/>
      <c r="G82" s="5"/>
      <c r="H82" s="24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101">
        <f>'П.1.1-24-29 '!J81</f>
        <v>0</v>
      </c>
      <c r="U82" s="5" t="str">
        <f>'П.1.1-24-29 '!K81</f>
        <v>1,1 км</v>
      </c>
      <c r="V82" s="5" t="str">
        <f>'П.1.1-24-29 '!L81</f>
        <v>0,4 МВА 
1,1 км</v>
      </c>
      <c r="W82" s="5" t="str">
        <f>'П.1.1-24-29 '!M81</f>
        <v>0,4 МВА 
1,1 км</v>
      </c>
      <c r="X82" s="5" t="str">
        <f>'П.1.1-24-29 '!N81</f>
        <v>0,4 МВА 
1,1 км</v>
      </c>
      <c r="Y82" s="5" t="str">
        <f>'П.1.1-24-29 '!O81</f>
        <v>0,4 МВА 
1,1 км</v>
      </c>
      <c r="Z82" s="5" t="str">
        <f>'П.1.1-24-29 '!P81</f>
        <v>1,6 МВА 
5,5 км</v>
      </c>
      <c r="AA82" s="5"/>
      <c r="AB82" s="5"/>
      <c r="AC82" s="5"/>
      <c r="AD82" s="5"/>
      <c r="AE82" s="101">
        <f>'П.1.1-24-29 '!Q81</f>
        <v>0</v>
      </c>
      <c r="AF82" s="5">
        <f>'П.1.1-24-29 '!R81</f>
        <v>5.0469999999999997</v>
      </c>
      <c r="AG82" s="5">
        <f>'П.1.1-24-29 '!S81</f>
        <v>5.6782017558000009</v>
      </c>
      <c r="AH82" s="5">
        <f>'П.1.1-24-29 '!T81</f>
        <v>5.9166862295436013</v>
      </c>
      <c r="AI82" s="5">
        <f>'П.1.1-24-29 '!U81</f>
        <v>6.1651870511844331</v>
      </c>
      <c r="AJ82" s="5">
        <f>'П.1.1-24-29 '!V81</f>
        <v>6.4241249073341793</v>
      </c>
      <c r="AK82" s="7">
        <f t="shared" si="30"/>
        <v>29.231199943862212</v>
      </c>
    </row>
    <row r="83" spans="1:37" s="4" customFormat="1" ht="76.5" customHeight="1" x14ac:dyDescent="0.25">
      <c r="A83" s="65" t="s">
        <v>43</v>
      </c>
      <c r="B83" s="9" t="str">
        <f>'П.1.1-24-29 '!B82</f>
        <v>Строительство электрических сетей в жилом районе Порожский, городе Братске (0,63 МВА/1,5 км)</v>
      </c>
      <c r="C83" s="5"/>
      <c r="D83" s="5"/>
      <c r="E83" s="5"/>
      <c r="F83" s="5"/>
      <c r="G83" s="5"/>
      <c r="H83" s="24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 t="str">
        <f>'П.1.1-24-29 '!J82</f>
        <v>0,63 МВА
1,5 км</v>
      </c>
      <c r="U83" s="101">
        <f>'П.1.1-24-29 '!K82</f>
        <v>0</v>
      </c>
      <c r="V83" s="101">
        <f>'П.1.1-24-29 '!L82</f>
        <v>0</v>
      </c>
      <c r="W83" s="101">
        <f>'П.1.1-24-29 '!M82</f>
        <v>0</v>
      </c>
      <c r="X83" s="101">
        <f>'П.1.1-24-29 '!N82</f>
        <v>0</v>
      </c>
      <c r="Y83" s="101">
        <f>'П.1.1-24-29 '!O82</f>
        <v>0</v>
      </c>
      <c r="Z83" s="5" t="str">
        <f>'П.1.1-24-29 '!P82</f>
        <v>0,63 МВА
1,5 км</v>
      </c>
      <c r="AA83" s="5"/>
      <c r="AB83" s="5"/>
      <c r="AC83" s="5"/>
      <c r="AD83" s="5"/>
      <c r="AE83" s="5">
        <f>'П.1.1-24-29 '!Q82</f>
        <v>7.2</v>
      </c>
      <c r="AF83" s="101">
        <f>'П.1.1-24-29 '!R82</f>
        <v>0</v>
      </c>
      <c r="AG83" s="101">
        <f>'П.1.1-24-29 '!S82</f>
        <v>0</v>
      </c>
      <c r="AH83" s="101">
        <f>'П.1.1-24-29 '!T82</f>
        <v>0</v>
      </c>
      <c r="AI83" s="101">
        <f>'П.1.1-24-29 '!U82</f>
        <v>0</v>
      </c>
      <c r="AJ83" s="101">
        <f>'П.1.1-24-29 '!V82</f>
        <v>0</v>
      </c>
      <c r="AK83" s="7">
        <f t="shared" si="30"/>
        <v>7.2</v>
      </c>
    </row>
    <row r="84" spans="1:37" s="4" customFormat="1" ht="75.75" customHeight="1" x14ac:dyDescent="0.25">
      <c r="A84" s="65" t="s">
        <v>44</v>
      </c>
      <c r="B84" s="9" t="str">
        <f>'П.1.1-24-29 '!B83</f>
        <v>Строительство электрических сетей в жилом районе Порожский, городе Братске (1,6 МВА/5,6 км)</v>
      </c>
      <c r="C84" s="5"/>
      <c r="D84" s="5"/>
      <c r="E84" s="5"/>
      <c r="F84" s="5"/>
      <c r="G84" s="5"/>
      <c r="H84" s="24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101">
        <f>'П.1.1-24-29 '!J83</f>
        <v>0</v>
      </c>
      <c r="U84" s="5" t="str">
        <f>'П.1.1-24-29 '!K83</f>
        <v>1,2 км</v>
      </c>
      <c r="V84" s="5" t="str">
        <f>'П.1.1-24-29 '!L83</f>
        <v>0,4 МВА 
1,1 км</v>
      </c>
      <c r="W84" s="5" t="str">
        <f>'П.1.1-24-29 '!M83</f>
        <v>0,4 МВА 
1,1 км</v>
      </c>
      <c r="X84" s="5" t="str">
        <f>'П.1.1-24-29 '!N83</f>
        <v>0,4 МВА 
1,1 км</v>
      </c>
      <c r="Y84" s="5" t="str">
        <f>'П.1.1-24-29 '!O83</f>
        <v>0,4 МВА 
1,1 км</v>
      </c>
      <c r="Z84" s="5" t="str">
        <f>'П.1.1-24-29 '!P83</f>
        <v>1,6 МВА 
5,6 км</v>
      </c>
      <c r="AA84" s="5"/>
      <c r="AB84" s="5"/>
      <c r="AC84" s="5"/>
      <c r="AD84" s="5"/>
      <c r="AE84" s="101">
        <f>'П.1.1-24-29 '!Q83</f>
        <v>0</v>
      </c>
      <c r="AF84" s="5">
        <f>'П.1.1-24-29 '!R83</f>
        <v>5.14</v>
      </c>
      <c r="AG84" s="5">
        <f>'П.1.1-24-29 '!S83</f>
        <v>5.6782017558000009</v>
      </c>
      <c r="AH84" s="5">
        <f>'П.1.1-24-29 '!T83</f>
        <v>5.9166862295436013</v>
      </c>
      <c r="AI84" s="5">
        <f>'П.1.1-24-29 '!U83</f>
        <v>6.1651870511844331</v>
      </c>
      <c r="AJ84" s="5">
        <f>'П.1.1-24-29 '!V83</f>
        <v>6.4241249073341793</v>
      </c>
      <c r="AK84" s="7">
        <f t="shared" si="30"/>
        <v>29.324199943862212</v>
      </c>
    </row>
    <row r="85" spans="1:37" s="4" customFormat="1" ht="105.75" customHeight="1" x14ac:dyDescent="0.25">
      <c r="A85" s="65" t="s">
        <v>45</v>
      </c>
      <c r="B85" s="9" t="str">
        <f>'П.1.1-24-29 '!B84</f>
        <v>Строительство электрических сетей в городе Вихоревка, поселках Прибрежный, Покосное, Тангуй, Тарма, Кежемский Братского района (1,05 мВА/ 12,1 км), в т.ч. установка реклоузеров на ВЛ-35кВ Видим-Шумилово-Прибойный</v>
      </c>
      <c r="C85" s="5"/>
      <c r="D85" s="5"/>
      <c r="E85" s="5"/>
      <c r="F85" s="5"/>
      <c r="G85" s="5"/>
      <c r="H85" s="24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 t="str">
        <f>'П.1.1-24-29 '!J84</f>
        <v>1,05 МВА
12,1 км</v>
      </c>
      <c r="U85" s="101">
        <f>'П.1.1-24-29 '!K84</f>
        <v>0</v>
      </c>
      <c r="V85" s="101">
        <f>'П.1.1-24-29 '!L84</f>
        <v>0</v>
      </c>
      <c r="W85" s="101">
        <f>'П.1.1-24-29 '!M84</f>
        <v>0</v>
      </c>
      <c r="X85" s="101">
        <f>'П.1.1-24-29 '!N84</f>
        <v>0</v>
      </c>
      <c r="Y85" s="101">
        <f>'П.1.1-24-29 '!O84</f>
        <v>0</v>
      </c>
      <c r="Z85" s="5" t="str">
        <f>'П.1.1-24-29 '!P84</f>
        <v>1,05 МВА
12,1 км</v>
      </c>
      <c r="AA85" s="5"/>
      <c r="AB85" s="5"/>
      <c r="AC85" s="5"/>
      <c r="AD85" s="5"/>
      <c r="AE85" s="5">
        <f>'П.1.1-24-29 '!Q84</f>
        <v>67.342367069999995</v>
      </c>
      <c r="AF85" s="101">
        <f>'П.1.1-24-29 '!R84</f>
        <v>0</v>
      </c>
      <c r="AG85" s="101">
        <f>'П.1.1-24-29 '!S84</f>
        <v>0</v>
      </c>
      <c r="AH85" s="101">
        <f>'П.1.1-24-29 '!T84</f>
        <v>0</v>
      </c>
      <c r="AI85" s="101">
        <f>'П.1.1-24-29 '!U84</f>
        <v>0</v>
      </c>
      <c r="AJ85" s="101">
        <f>'П.1.1-24-29 '!V84</f>
        <v>0</v>
      </c>
      <c r="AK85" s="7">
        <f t="shared" si="30"/>
        <v>67.342367069999995</v>
      </c>
    </row>
    <row r="86" spans="1:37" s="59" customFormat="1" ht="83.25" customHeight="1" x14ac:dyDescent="0.25">
      <c r="A86" s="65" t="s">
        <v>46</v>
      </c>
      <c r="B86" s="9" t="str">
        <f>'П.1.1-24-29 '!B85</f>
        <v>Строительство электрических сетей в городе Вихоревка Братского района, по ул.Бича, ул.Рябиновая; ул.Советская (1,03МВА/1,47км)</v>
      </c>
      <c r="C86" s="51"/>
      <c r="D86" s="51"/>
      <c r="E86" s="51"/>
      <c r="F86" s="51"/>
      <c r="G86" s="51"/>
      <c r="H86" s="56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101">
        <f>'П.1.1-24-29 '!J85</f>
        <v>0</v>
      </c>
      <c r="U86" s="5" t="str">
        <f>'П.1.1-24-29 '!K85</f>
        <v>0,63 МВА
0,37 км</v>
      </c>
      <c r="V86" s="101">
        <f>'П.1.1-24-29 '!L85</f>
        <v>0</v>
      </c>
      <c r="W86" s="5" t="str">
        <f>'П.1.1-24-29 '!M85</f>
        <v>0,4 МВА
1,1 км</v>
      </c>
      <c r="X86" s="101">
        <f>'П.1.1-24-29 '!N85</f>
        <v>0</v>
      </c>
      <c r="Y86" s="101">
        <f>'П.1.1-24-29 '!O85</f>
        <v>0</v>
      </c>
      <c r="Z86" s="5" t="str">
        <f>'П.1.1-24-29 '!P85</f>
        <v>1,03 МВА
1,47 км</v>
      </c>
      <c r="AA86" s="51"/>
      <c r="AB86" s="51"/>
      <c r="AC86" s="51"/>
      <c r="AD86" s="51"/>
      <c r="AE86" s="101">
        <f>'П.1.1-24-29 '!Q85</f>
        <v>0</v>
      </c>
      <c r="AF86" s="5">
        <f>'П.1.1-24-29 '!R85</f>
        <v>3.3568100000000003</v>
      </c>
      <c r="AG86" s="101">
        <f>'П.1.1-24-29 '!S85</f>
        <v>0</v>
      </c>
      <c r="AH86" s="5">
        <f>'П.1.1-24-29 '!T85</f>
        <v>5.9166862295436013</v>
      </c>
      <c r="AI86" s="101">
        <f>'П.1.1-24-29 '!U85</f>
        <v>0</v>
      </c>
      <c r="AJ86" s="101">
        <f>'П.1.1-24-29 '!V85</f>
        <v>0</v>
      </c>
      <c r="AK86" s="7">
        <f t="shared" si="30"/>
        <v>9.2734962295436016</v>
      </c>
    </row>
    <row r="87" spans="1:37" s="59" customFormat="1" ht="83.25" customHeight="1" x14ac:dyDescent="0.25">
      <c r="A87" s="65" t="s">
        <v>47</v>
      </c>
      <c r="B87" s="9" t="str">
        <f>'П.1.1-24-29 '!B86</f>
        <v>Строительство электрических сетей в п.Прибрежный Братского района, по ул. Сосновая; Октябрьская, ул.Российская (0,8МВА/1,66км)</v>
      </c>
      <c r="C87" s="51"/>
      <c r="D87" s="51"/>
      <c r="E87" s="51"/>
      <c r="F87" s="51"/>
      <c r="G87" s="51"/>
      <c r="H87" s="56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101">
        <f>'П.1.1-24-29 '!J86</f>
        <v>0</v>
      </c>
      <c r="U87" s="5" t="str">
        <f>'П.1.1-24-29 '!K86</f>
        <v>0,4 МВА
0,56 км</v>
      </c>
      <c r="V87" s="5" t="str">
        <f>'П.1.1-24-29 '!L86</f>
        <v>0,4 МВА
1,1 км</v>
      </c>
      <c r="W87" s="101">
        <f>'П.1.1-24-29 '!M86</f>
        <v>0</v>
      </c>
      <c r="X87" s="101">
        <f>'П.1.1-24-29 '!N86</f>
        <v>0</v>
      </c>
      <c r="Y87" s="101">
        <f>'П.1.1-24-29 '!O86</f>
        <v>0</v>
      </c>
      <c r="Z87" s="5" t="str">
        <f>'П.1.1-24-29 '!P86</f>
        <v>0,8 МВА
1,66 км</v>
      </c>
      <c r="AA87" s="51"/>
      <c r="AB87" s="51"/>
      <c r="AC87" s="51"/>
      <c r="AD87" s="51"/>
      <c r="AE87" s="101">
        <f>'П.1.1-24-29 '!Q86</f>
        <v>0</v>
      </c>
      <c r="AF87" s="5">
        <f>'П.1.1-24-29 '!R86</f>
        <v>4.45</v>
      </c>
      <c r="AG87" s="5">
        <f>'П.1.1-24-29 '!S86</f>
        <v>5.6782017558000009</v>
      </c>
      <c r="AH87" s="101">
        <f>'П.1.1-24-29 '!T86</f>
        <v>0</v>
      </c>
      <c r="AI87" s="101">
        <f>'П.1.1-24-29 '!U86</f>
        <v>0</v>
      </c>
      <c r="AJ87" s="101">
        <f>'П.1.1-24-29 '!V86</f>
        <v>0</v>
      </c>
      <c r="AK87" s="7">
        <f t="shared" si="30"/>
        <v>10.128201755800001</v>
      </c>
    </row>
    <row r="88" spans="1:37" s="59" customFormat="1" ht="83.25" customHeight="1" x14ac:dyDescent="0.25">
      <c r="A88" s="65" t="s">
        <v>147</v>
      </c>
      <c r="B88" s="9" t="str">
        <f>'П.1.1-24-29 '!B87</f>
        <v>Строительство электрических сетей в п.Турма Братского района, ул.Больничная, пер.Пионерский; ул. Гагарина, пер. Больничный, ул.Горького (0,4МВА/2,15км)</v>
      </c>
      <c r="C88" s="51"/>
      <c r="D88" s="51"/>
      <c r="E88" s="51"/>
      <c r="F88" s="51"/>
      <c r="G88" s="51"/>
      <c r="H88" s="56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101">
        <f>'П.1.1-24-29 '!J87</f>
        <v>0</v>
      </c>
      <c r="U88" s="5" t="str">
        <f>'П.1.1-24-29 '!K87</f>
        <v>1,05 км</v>
      </c>
      <c r="V88" s="101">
        <f>'П.1.1-24-29 '!L87</f>
        <v>0</v>
      </c>
      <c r="W88" s="101">
        <f>'П.1.1-24-29 '!M87</f>
        <v>0</v>
      </c>
      <c r="X88" s="5" t="str">
        <f>'П.1.1-24-29 '!N87</f>
        <v>0,4 МВА
1,1 км</v>
      </c>
      <c r="Y88" s="101">
        <f>'П.1.1-24-29 '!O87</f>
        <v>0</v>
      </c>
      <c r="Z88" s="5" t="str">
        <f>'П.1.1-24-29 '!P87</f>
        <v>0,4 МВА
2,15 км</v>
      </c>
      <c r="AA88" s="51"/>
      <c r="AB88" s="51"/>
      <c r="AC88" s="51"/>
      <c r="AD88" s="51"/>
      <c r="AE88" s="101">
        <f>'П.1.1-24-29 '!Q87</f>
        <v>0</v>
      </c>
      <c r="AF88" s="5">
        <f>'П.1.1-24-29 '!R87</f>
        <v>4.4210000000000003</v>
      </c>
      <c r="AG88" s="101">
        <f>'П.1.1-24-29 '!S87</f>
        <v>0</v>
      </c>
      <c r="AH88" s="101">
        <f>'П.1.1-24-29 '!T87</f>
        <v>0</v>
      </c>
      <c r="AI88" s="5">
        <f>'П.1.1-24-29 '!U87</f>
        <v>6.1651870511844331</v>
      </c>
      <c r="AJ88" s="101">
        <f>'П.1.1-24-29 '!V87</f>
        <v>0</v>
      </c>
      <c r="AK88" s="7">
        <f t="shared" si="30"/>
        <v>10.586187051184433</v>
      </c>
    </row>
    <row r="89" spans="1:37" s="59" customFormat="1" ht="83.25" customHeight="1" x14ac:dyDescent="0.25">
      <c r="A89" s="65" t="s">
        <v>48</v>
      </c>
      <c r="B89" s="9" t="str">
        <f>'П.1.1-24-29 '!B88</f>
        <v xml:space="preserve"> Строительство электрических сетей в с.Покосное Братского района, ул. Радищева, ул. Совхозная, ул. Мелиораторов, ул. Энергетиков (0,534км)</v>
      </c>
      <c r="C89" s="51"/>
      <c r="D89" s="51"/>
      <c r="E89" s="51"/>
      <c r="F89" s="51"/>
      <c r="G89" s="51"/>
      <c r="H89" s="56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101">
        <f>'П.1.1-24-29 '!J88</f>
        <v>0</v>
      </c>
      <c r="U89" s="5" t="str">
        <f>'П.1.1-24-29 '!K88</f>
        <v>0,534 км</v>
      </c>
      <c r="V89" s="101">
        <f>'П.1.1-24-29 '!L88</f>
        <v>0</v>
      </c>
      <c r="W89" s="101">
        <f>'П.1.1-24-29 '!M88</f>
        <v>0</v>
      </c>
      <c r="X89" s="101">
        <f>'П.1.1-24-29 '!N88</f>
        <v>0</v>
      </c>
      <c r="Y89" s="101">
        <f>'П.1.1-24-29 '!O88</f>
        <v>0</v>
      </c>
      <c r="Z89" s="5" t="str">
        <f>'П.1.1-24-29 '!P88</f>
        <v>0,534 км</v>
      </c>
      <c r="AA89" s="51"/>
      <c r="AB89" s="51"/>
      <c r="AC89" s="51"/>
      <c r="AD89" s="51"/>
      <c r="AE89" s="101">
        <f>'П.1.1-24-29 '!Q88</f>
        <v>0</v>
      </c>
      <c r="AF89" s="5">
        <f>'П.1.1-24-29 '!R88</f>
        <v>2.2480000000000002</v>
      </c>
      <c r="AG89" s="101">
        <f>'П.1.1-24-29 '!S88</f>
        <v>0</v>
      </c>
      <c r="AH89" s="101">
        <f>'П.1.1-24-29 '!T88</f>
        <v>0</v>
      </c>
      <c r="AI89" s="101">
        <f>'П.1.1-24-29 '!U88</f>
        <v>0</v>
      </c>
      <c r="AJ89" s="101">
        <f>'П.1.1-24-29 '!V88</f>
        <v>0</v>
      </c>
      <c r="AK89" s="7">
        <f t="shared" si="30"/>
        <v>2.2480000000000002</v>
      </c>
    </row>
    <row r="90" spans="1:37" s="59" customFormat="1" ht="83.25" customHeight="1" x14ac:dyDescent="0.25">
      <c r="A90" s="65" t="s">
        <v>95</v>
      </c>
      <c r="B90" s="9" t="str">
        <f>'П.1.1-24-29 '!B89</f>
        <v>Строительство электрических сетей в п. Бамбуй Братского района, ул.Нагорная (0,275км)</v>
      </c>
      <c r="C90" s="51"/>
      <c r="D90" s="51"/>
      <c r="E90" s="51"/>
      <c r="F90" s="51"/>
      <c r="G90" s="51"/>
      <c r="H90" s="56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101">
        <f>'П.1.1-24-29 '!J89</f>
        <v>0</v>
      </c>
      <c r="U90" s="5" t="str">
        <f>'П.1.1-24-29 '!K89</f>
        <v>0,275 км</v>
      </c>
      <c r="V90" s="101">
        <f>'П.1.1-24-29 '!L89</f>
        <v>0</v>
      </c>
      <c r="W90" s="101">
        <f>'П.1.1-24-29 '!M89</f>
        <v>0</v>
      </c>
      <c r="X90" s="101">
        <f>'П.1.1-24-29 '!N89</f>
        <v>0</v>
      </c>
      <c r="Y90" s="101">
        <f>'П.1.1-24-29 '!O89</f>
        <v>0</v>
      </c>
      <c r="Z90" s="5" t="str">
        <f>'П.1.1-24-29 '!P89</f>
        <v>0,275 км</v>
      </c>
      <c r="AA90" s="51"/>
      <c r="AB90" s="51"/>
      <c r="AC90" s="51"/>
      <c r="AD90" s="51"/>
      <c r="AE90" s="101">
        <f>'П.1.1-24-29 '!Q89</f>
        <v>0</v>
      </c>
      <c r="AF90" s="5">
        <f>'П.1.1-24-29 '!R89</f>
        <v>1.1579999999999999</v>
      </c>
      <c r="AG90" s="101">
        <f>'П.1.1-24-29 '!S89</f>
        <v>0</v>
      </c>
      <c r="AH90" s="101">
        <f>'П.1.1-24-29 '!T89</f>
        <v>0</v>
      </c>
      <c r="AI90" s="101">
        <f>'П.1.1-24-29 '!U89</f>
        <v>0</v>
      </c>
      <c r="AJ90" s="101">
        <f>'П.1.1-24-29 '!V89</f>
        <v>0</v>
      </c>
      <c r="AK90" s="7">
        <f t="shared" si="30"/>
        <v>1.1579999999999999</v>
      </c>
    </row>
    <row r="91" spans="1:37" s="59" customFormat="1" ht="83.25" customHeight="1" x14ac:dyDescent="0.25">
      <c r="A91" s="65" t="s">
        <v>96</v>
      </c>
      <c r="B91" s="9" t="str">
        <f>'П.1.1-24-29 '!B90</f>
        <v>Строительство электрических сетей в п. Новодолоново Братского района, ул. Набережная, ул.Лесная, ул.Новая, ул.Морская, ул.Комсомольская (0,4 МВА/1,1км)</v>
      </c>
      <c r="C91" s="51"/>
      <c r="D91" s="51"/>
      <c r="E91" s="51"/>
      <c r="F91" s="51"/>
      <c r="G91" s="51"/>
      <c r="H91" s="56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101">
        <f>'П.1.1-24-29 '!J90</f>
        <v>0</v>
      </c>
      <c r="U91" s="101">
        <f>'П.1.1-24-29 '!K90</f>
        <v>0</v>
      </c>
      <c r="V91" s="101">
        <f>'П.1.1-24-29 '!L90</f>
        <v>0</v>
      </c>
      <c r="W91" s="5" t="str">
        <f>'П.1.1-24-29 '!M90</f>
        <v>0,4 МВА
1,1 км</v>
      </c>
      <c r="X91" s="101">
        <f>'П.1.1-24-29 '!N90</f>
        <v>0</v>
      </c>
      <c r="Y91" s="101">
        <f>'П.1.1-24-29 '!O90</f>
        <v>0</v>
      </c>
      <c r="Z91" s="5" t="str">
        <f>'П.1.1-24-29 '!P90</f>
        <v>0,4 МВА
1,1 км</v>
      </c>
      <c r="AA91" s="51"/>
      <c r="AB91" s="51"/>
      <c r="AC91" s="51"/>
      <c r="AD91" s="51"/>
      <c r="AE91" s="101">
        <f>'П.1.1-24-29 '!Q90</f>
        <v>0</v>
      </c>
      <c r="AF91" s="101">
        <f>'П.1.1-24-29 '!R90</f>
        <v>0</v>
      </c>
      <c r="AG91" s="101">
        <f>'П.1.1-24-29 '!S90</f>
        <v>0</v>
      </c>
      <c r="AH91" s="5">
        <f>'П.1.1-24-29 '!T90</f>
        <v>5.9166862295436013</v>
      </c>
      <c r="AI91" s="101">
        <f>'П.1.1-24-29 '!U90</f>
        <v>0</v>
      </c>
      <c r="AJ91" s="101">
        <f>'П.1.1-24-29 '!V90</f>
        <v>0</v>
      </c>
      <c r="AK91" s="7">
        <f t="shared" si="30"/>
        <v>5.9166862295436013</v>
      </c>
    </row>
    <row r="92" spans="1:37" s="59" customFormat="1" ht="83.25" customHeight="1" x14ac:dyDescent="0.25">
      <c r="A92" s="65" t="s">
        <v>97</v>
      </c>
      <c r="B92" s="9" t="str">
        <f>'П.1.1-24-29 '!B91</f>
        <v>Строительство электрических сетей в п. Добчур Братского района, ул.Лесная, ул.Ленина, ул.Гагарина, ул.Советская, пер.Нагорный (0,4МВА/1,1км)</v>
      </c>
      <c r="C92" s="51"/>
      <c r="D92" s="51"/>
      <c r="E92" s="51"/>
      <c r="F92" s="51"/>
      <c r="G92" s="51"/>
      <c r="H92" s="56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101">
        <f>'П.1.1-24-29 '!J91</f>
        <v>0</v>
      </c>
      <c r="U92" s="101">
        <f>'П.1.1-24-29 '!K91</f>
        <v>0</v>
      </c>
      <c r="V92" s="101">
        <f>'П.1.1-24-29 '!L91</f>
        <v>0</v>
      </c>
      <c r="W92" s="101">
        <f>'П.1.1-24-29 '!M91</f>
        <v>0</v>
      </c>
      <c r="X92" s="5" t="str">
        <f>'П.1.1-24-29 '!N91</f>
        <v>0,4 МВА
1,1 км</v>
      </c>
      <c r="Y92" s="101">
        <f>'П.1.1-24-29 '!O91</f>
        <v>0</v>
      </c>
      <c r="Z92" s="5" t="str">
        <f>'П.1.1-24-29 '!P91</f>
        <v>0,4 МВА
1,1 км</v>
      </c>
      <c r="AA92" s="51"/>
      <c r="AB92" s="51"/>
      <c r="AC92" s="51"/>
      <c r="AD92" s="51"/>
      <c r="AE92" s="101">
        <f>'П.1.1-24-29 '!Q91</f>
        <v>0</v>
      </c>
      <c r="AF92" s="101">
        <f>'П.1.1-24-29 '!R91</f>
        <v>0</v>
      </c>
      <c r="AG92" s="101">
        <f>'П.1.1-24-29 '!S91</f>
        <v>0</v>
      </c>
      <c r="AH92" s="101">
        <f>'П.1.1-24-29 '!T91</f>
        <v>0</v>
      </c>
      <c r="AI92" s="5">
        <f>'П.1.1-24-29 '!U91</f>
        <v>6.1651870511844331</v>
      </c>
      <c r="AJ92" s="101">
        <f>'П.1.1-24-29 '!V91</f>
        <v>0</v>
      </c>
      <c r="AK92" s="7">
        <f t="shared" si="30"/>
        <v>6.1651870511844331</v>
      </c>
    </row>
    <row r="93" spans="1:37" s="59" customFormat="1" ht="83.25" customHeight="1" x14ac:dyDescent="0.25">
      <c r="A93" s="65" t="s">
        <v>175</v>
      </c>
      <c r="B93" s="9" t="str">
        <f>'П.1.1-24-29 '!B92</f>
        <v>Строительство электрических сетей в п. Илир Братского района, по ул.Сибирская, ул.Полевая, ул.Молодежная, ул.Строителей  (0,4МВА/1,1км)</v>
      </c>
      <c r="C93" s="51"/>
      <c r="D93" s="51"/>
      <c r="E93" s="51"/>
      <c r="F93" s="51"/>
      <c r="G93" s="51"/>
      <c r="H93" s="56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101">
        <f>'П.1.1-24-29 '!J92</f>
        <v>0</v>
      </c>
      <c r="U93" s="101">
        <f>'П.1.1-24-29 '!K92</f>
        <v>0</v>
      </c>
      <c r="V93" s="101">
        <f>'П.1.1-24-29 '!L92</f>
        <v>0</v>
      </c>
      <c r="W93" s="101">
        <f>'П.1.1-24-29 '!M92</f>
        <v>0</v>
      </c>
      <c r="X93" s="101">
        <f>'П.1.1-24-29 '!N92</f>
        <v>0</v>
      </c>
      <c r="Y93" s="5" t="str">
        <f>'П.1.1-24-29 '!O92</f>
        <v>0,4 МВА
1,1 км</v>
      </c>
      <c r="Z93" s="5" t="str">
        <f>'П.1.1-24-29 '!P92</f>
        <v>0,4 МВА
1,1 км</v>
      </c>
      <c r="AA93" s="51"/>
      <c r="AB93" s="51"/>
      <c r="AC93" s="51"/>
      <c r="AD93" s="51"/>
      <c r="AE93" s="101">
        <f>'П.1.1-24-29 '!Q92</f>
        <v>0</v>
      </c>
      <c r="AF93" s="101">
        <f>'П.1.1-24-29 '!R92</f>
        <v>0</v>
      </c>
      <c r="AG93" s="101">
        <f>'П.1.1-24-29 '!S92</f>
        <v>0</v>
      </c>
      <c r="AH93" s="101">
        <f>'П.1.1-24-29 '!T92</f>
        <v>0</v>
      </c>
      <c r="AI93" s="101">
        <f>'П.1.1-24-29 '!U92</f>
        <v>0</v>
      </c>
      <c r="AJ93" s="5">
        <f>'П.1.1-24-29 '!V92</f>
        <v>6.4241249073341793</v>
      </c>
      <c r="AK93" s="7">
        <f t="shared" si="30"/>
        <v>6.4241249073341793</v>
      </c>
    </row>
    <row r="94" spans="1:37" s="59" customFormat="1" ht="83.25" customHeight="1" x14ac:dyDescent="0.25">
      <c r="A94" s="65" t="s">
        <v>218</v>
      </c>
      <c r="B94" s="9" t="str">
        <f>'П.1.1-24-29 '!B93</f>
        <v>Строительство ВЛ-35 кВ Видим-Шумилово-Прибойный с установкой опор (1,915км)</v>
      </c>
      <c r="C94" s="51"/>
      <c r="D94" s="51"/>
      <c r="E94" s="51"/>
      <c r="F94" s="51"/>
      <c r="G94" s="51"/>
      <c r="H94" s="56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101">
        <f>'П.1.1-24-29 '!J93</f>
        <v>0</v>
      </c>
      <c r="U94" s="5" t="str">
        <f>'П.1.1-24-29 '!K93</f>
        <v>0,315 км</v>
      </c>
      <c r="V94" s="5" t="str">
        <f>'П.1.1-24-29 '!L93</f>
        <v>0,4 км</v>
      </c>
      <c r="W94" s="5" t="str">
        <f>'П.1.1-24-29 '!M93</f>
        <v>0,4 км</v>
      </c>
      <c r="X94" s="5" t="str">
        <f>'П.1.1-24-29 '!N93</f>
        <v>0,4 км</v>
      </c>
      <c r="Y94" s="5" t="str">
        <f>'П.1.1-24-29 '!O93</f>
        <v>0,4 км</v>
      </c>
      <c r="Z94" s="5" t="str">
        <f>'П.1.1-24-29 '!P93</f>
        <v>1,915 км</v>
      </c>
      <c r="AA94" s="51"/>
      <c r="AB94" s="51"/>
      <c r="AC94" s="51"/>
      <c r="AD94" s="51"/>
      <c r="AE94" s="101">
        <f>'П.1.1-24-29 '!Q93</f>
        <v>0</v>
      </c>
      <c r="AF94" s="5">
        <f>'П.1.1-24-29 '!R93</f>
        <v>5.5</v>
      </c>
      <c r="AG94" s="5">
        <f>'П.1.1-24-29 '!S93</f>
        <v>4.1680000000000001</v>
      </c>
      <c r="AH94" s="5">
        <f>'П.1.1-24-29 '!T93</f>
        <v>4.3430560000000007</v>
      </c>
      <c r="AI94" s="5">
        <f>'П.1.1-24-29 '!U93</f>
        <v>4.5254643520000011</v>
      </c>
      <c r="AJ94" s="5">
        <f>'П.1.1-24-29 '!V93</f>
        <v>4.7155338547840016</v>
      </c>
      <c r="AK94" s="7">
        <f t="shared" si="30"/>
        <v>23.252054206784003</v>
      </c>
    </row>
    <row r="95" spans="1:37" s="59" customFormat="1" ht="83.25" customHeight="1" x14ac:dyDescent="0.25">
      <c r="A95" s="65" t="s">
        <v>219</v>
      </c>
      <c r="B95" s="9" t="str">
        <f>'П.1.1-24-29 '!B94</f>
        <v>Строительство электрических сетей в п.Кежемский Братского района, ул.Мира, ул. Октябрьская, ул.Ручейная, пер. Пролетарский, ул.Первомайская, лесной массив в районе п.Кежемский (7,5км)</v>
      </c>
      <c r="C95" s="51"/>
      <c r="D95" s="51"/>
      <c r="E95" s="51"/>
      <c r="F95" s="51"/>
      <c r="G95" s="51"/>
      <c r="H95" s="56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101">
        <f>'П.1.1-24-29 '!J94</f>
        <v>0</v>
      </c>
      <c r="U95" s="5" t="str">
        <f>'П.1.1-24-29 '!K94</f>
        <v>1,5 км</v>
      </c>
      <c r="V95" s="5" t="str">
        <f>'П.1.1-24-29 '!L94</f>
        <v>1,5 км</v>
      </c>
      <c r="W95" s="5" t="str">
        <f>'П.1.1-24-29 '!M94</f>
        <v>1,5 км</v>
      </c>
      <c r="X95" s="5" t="str">
        <f>'П.1.1-24-29 '!N94</f>
        <v>1,5 км</v>
      </c>
      <c r="Y95" s="5" t="str">
        <f>'П.1.1-24-29 '!O94</f>
        <v>1,5 км</v>
      </c>
      <c r="Z95" s="5" t="str">
        <f>'П.1.1-24-29 '!P94</f>
        <v>7,5 км</v>
      </c>
      <c r="AA95" s="51"/>
      <c r="AB95" s="51"/>
      <c r="AC95" s="51"/>
      <c r="AD95" s="51"/>
      <c r="AE95" s="101">
        <f>'П.1.1-24-29 '!Q94</f>
        <v>0</v>
      </c>
      <c r="AF95" s="5">
        <f>'П.1.1-24-29 '!R94</f>
        <v>6.8840000000000003</v>
      </c>
      <c r="AG95" s="5">
        <f>'П.1.1-24-29 '!S94</f>
        <v>6.3817290000000009</v>
      </c>
      <c r="AH95" s="5">
        <f>'П.1.1-24-29 '!T94</f>
        <v>6.6497616180000012</v>
      </c>
      <c r="AI95" s="5">
        <f>'П.1.1-24-29 '!U94</f>
        <v>6.9290516059560012</v>
      </c>
      <c r="AJ95" s="5">
        <f>'П.1.1-24-29 '!V94</f>
        <v>7.2200717734061532</v>
      </c>
      <c r="AK95" s="7">
        <f t="shared" si="30"/>
        <v>34.064613997362152</v>
      </c>
    </row>
    <row r="96" spans="1:37" s="59" customFormat="1" ht="83.25" customHeight="1" x14ac:dyDescent="0.25">
      <c r="A96" s="65" t="s">
        <v>220</v>
      </c>
      <c r="B96" s="9" t="str">
        <f>'П.1.1-24-29 '!B95</f>
        <v>Строительство новой  ПС 27,5 /10 кВ "Боровское" в 7-ми км от п.Боровской, в районе ст. Пашенный (0,63 МВА)</v>
      </c>
      <c r="C96" s="51"/>
      <c r="D96" s="51"/>
      <c r="E96" s="51"/>
      <c r="F96" s="51"/>
      <c r="G96" s="51"/>
      <c r="H96" s="56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101">
        <f>'П.1.1-24-29 '!J95</f>
        <v>0</v>
      </c>
      <c r="U96" s="5" t="str">
        <f>'П.1.1-24-29 '!K95</f>
        <v>0,63 МВА
0,12км</v>
      </c>
      <c r="V96" s="101">
        <f>'П.1.1-24-29 '!L95</f>
        <v>0</v>
      </c>
      <c r="W96" s="101">
        <f>'П.1.1-24-29 '!M95</f>
        <v>0</v>
      </c>
      <c r="X96" s="101">
        <f>'П.1.1-24-29 '!N95</f>
        <v>0</v>
      </c>
      <c r="Y96" s="101">
        <f>'П.1.1-24-29 '!O95</f>
        <v>0</v>
      </c>
      <c r="Z96" s="5" t="str">
        <f>'П.1.1-24-29 '!P95</f>
        <v>0,63 МВА
0,12км</v>
      </c>
      <c r="AA96" s="51"/>
      <c r="AB96" s="51"/>
      <c r="AC96" s="51"/>
      <c r="AD96" s="51"/>
      <c r="AE96" s="101">
        <f>'П.1.1-24-29 '!Q95</f>
        <v>0</v>
      </c>
      <c r="AF96" s="5">
        <f>'П.1.1-24-29 '!R95</f>
        <v>34</v>
      </c>
      <c r="AG96" s="101">
        <f>'П.1.1-24-29 '!S95</f>
        <v>0</v>
      </c>
      <c r="AH96" s="101">
        <f>'П.1.1-24-29 '!T95</f>
        <v>0</v>
      </c>
      <c r="AI96" s="101">
        <f>'П.1.1-24-29 '!U95</f>
        <v>0</v>
      </c>
      <c r="AJ96" s="101">
        <f>'П.1.1-24-29 '!V95</f>
        <v>0</v>
      </c>
      <c r="AK96" s="7">
        <f t="shared" si="30"/>
        <v>34</v>
      </c>
    </row>
    <row r="97" spans="1:37" s="59" customFormat="1" ht="83.25" customHeight="1" x14ac:dyDescent="0.25">
      <c r="A97" s="65" t="s">
        <v>221</v>
      </c>
      <c r="B97" s="9" t="str">
        <f>'П.1.1-24-29 '!B96</f>
        <v>Строительство электрических сетей в п. Мамырь Братского района, ул.Молодёжная, ул. 40 лет Победы, ул.Таёжная (0,75км)</v>
      </c>
      <c r="C97" s="51"/>
      <c r="D97" s="51"/>
      <c r="E97" s="51"/>
      <c r="F97" s="51"/>
      <c r="G97" s="51"/>
      <c r="H97" s="56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101">
        <f>'П.1.1-24-29 '!J96</f>
        <v>0</v>
      </c>
      <c r="U97" s="5" t="str">
        <f>'П.1.1-24-29 '!K96</f>
        <v>0,75 км</v>
      </c>
      <c r="V97" s="101">
        <f>'П.1.1-24-29 '!L96</f>
        <v>0</v>
      </c>
      <c r="W97" s="101">
        <f>'П.1.1-24-29 '!M96</f>
        <v>0</v>
      </c>
      <c r="X97" s="101">
        <f>'П.1.1-24-29 '!N96</f>
        <v>0</v>
      </c>
      <c r="Y97" s="101">
        <f>'П.1.1-24-29 '!O96</f>
        <v>0</v>
      </c>
      <c r="Z97" s="5" t="str">
        <f>'П.1.1-24-29 '!P96</f>
        <v>0,75 км</v>
      </c>
      <c r="AA97" s="51"/>
      <c r="AB97" s="51"/>
      <c r="AC97" s="51"/>
      <c r="AD97" s="51"/>
      <c r="AE97" s="101">
        <f>'П.1.1-24-29 '!Q96</f>
        <v>0</v>
      </c>
      <c r="AF97" s="5">
        <f>'П.1.1-24-29 '!R96</f>
        <v>3.1579999999999999</v>
      </c>
      <c r="AG97" s="101">
        <f>'П.1.1-24-29 '!S96</f>
        <v>0</v>
      </c>
      <c r="AH97" s="101">
        <f>'П.1.1-24-29 '!T96</f>
        <v>0</v>
      </c>
      <c r="AI97" s="101">
        <f>'П.1.1-24-29 '!U96</f>
        <v>0</v>
      </c>
      <c r="AJ97" s="101">
        <f>'П.1.1-24-29 '!V96</f>
        <v>0</v>
      </c>
      <c r="AK97" s="7">
        <f t="shared" si="30"/>
        <v>3.1579999999999999</v>
      </c>
    </row>
    <row r="98" spans="1:37" s="59" customFormat="1" ht="83.25" customHeight="1" x14ac:dyDescent="0.25">
      <c r="A98" s="65" t="s">
        <v>323</v>
      </c>
      <c r="B98" s="9" t="str">
        <f>'П.1.1-24-29 '!B97</f>
        <v>Строительство электрических сетей в п. Шумилово Братского района, ул.Ленина, ул.Гагарина, ул. Центральная (0,8МВА/1,6км)</v>
      </c>
      <c r="C98" s="51"/>
      <c r="D98" s="51"/>
      <c r="E98" s="51"/>
      <c r="F98" s="51"/>
      <c r="G98" s="51"/>
      <c r="H98" s="56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101">
        <f>'П.1.1-24-29 '!J97</f>
        <v>0</v>
      </c>
      <c r="U98" s="5" t="str">
        <f>'П.1.1-24-29 '!K97</f>
        <v>0,4 МВА
0,5 км</v>
      </c>
      <c r="V98" s="5" t="str">
        <f>'П.1.1-24-29 '!L97</f>
        <v>0,4 МВА
1,1 км</v>
      </c>
      <c r="W98" s="101">
        <f>'П.1.1-24-29 '!M97</f>
        <v>0</v>
      </c>
      <c r="X98" s="101">
        <f>'П.1.1-24-29 '!N97</f>
        <v>0</v>
      </c>
      <c r="Y98" s="101">
        <f>'П.1.1-24-29 '!O97</f>
        <v>0</v>
      </c>
      <c r="Z98" s="5" t="str">
        <f>'П.1.1-24-29 '!P97</f>
        <v>0,8 МВА
1,6 км</v>
      </c>
      <c r="AA98" s="51"/>
      <c r="AB98" s="51"/>
      <c r="AC98" s="51"/>
      <c r="AD98" s="51"/>
      <c r="AE98" s="101">
        <f>'П.1.1-24-29 '!Q97</f>
        <v>0</v>
      </c>
      <c r="AF98" s="5">
        <f>'П.1.1-24-29 '!R97</f>
        <v>3.948</v>
      </c>
      <c r="AG98" s="5">
        <f>'П.1.1-24-29 '!S97</f>
        <v>5.6782017558000009</v>
      </c>
      <c r="AH98" s="101">
        <f>'П.1.1-24-29 '!T97</f>
        <v>0</v>
      </c>
      <c r="AI98" s="101">
        <f>'П.1.1-24-29 '!U97</f>
        <v>0</v>
      </c>
      <c r="AJ98" s="5">
        <f>'П.1.1-24-29 '!V97</f>
        <v>0</v>
      </c>
      <c r="AK98" s="7">
        <f t="shared" si="30"/>
        <v>9.6262017558000004</v>
      </c>
    </row>
    <row r="99" spans="1:37" s="59" customFormat="1" ht="83.25" customHeight="1" x14ac:dyDescent="0.25">
      <c r="A99" s="65" t="s">
        <v>460</v>
      </c>
      <c r="B99" s="9" t="str">
        <f>'П.1.1-24-29 '!B98</f>
        <v>Строительство электрических сетей в п.Сахарово Братского района, ул.Новая, ул.Молодёжная (0,4МВА/1,1км)</v>
      </c>
      <c r="C99" s="51"/>
      <c r="D99" s="51"/>
      <c r="E99" s="51"/>
      <c r="F99" s="51"/>
      <c r="G99" s="51"/>
      <c r="H99" s="56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101">
        <f>'П.1.1-24-29 '!J98</f>
        <v>0</v>
      </c>
      <c r="U99" s="101">
        <f>'П.1.1-24-29 '!K98</f>
        <v>0</v>
      </c>
      <c r="V99" s="101">
        <f>'П.1.1-24-29 '!L98</f>
        <v>0</v>
      </c>
      <c r="W99" s="101">
        <f>'П.1.1-24-29 '!M98</f>
        <v>0</v>
      </c>
      <c r="X99" s="101">
        <f>'П.1.1-24-29 '!N98</f>
        <v>0</v>
      </c>
      <c r="Y99" s="5" t="str">
        <f>'П.1.1-24-29 '!O98</f>
        <v>0,4 МВА
1,1 км</v>
      </c>
      <c r="Z99" s="5" t="str">
        <f>'П.1.1-24-29 '!P98</f>
        <v>0,4 МВА
1,1 км</v>
      </c>
      <c r="AA99" s="51"/>
      <c r="AB99" s="51"/>
      <c r="AC99" s="51"/>
      <c r="AD99" s="51"/>
      <c r="AE99" s="101">
        <f>'П.1.1-24-29 '!Q98</f>
        <v>0</v>
      </c>
      <c r="AF99" s="101">
        <f>'П.1.1-24-29 '!R98</f>
        <v>0</v>
      </c>
      <c r="AG99" s="101">
        <f>'П.1.1-24-29 '!S98</f>
        <v>0</v>
      </c>
      <c r="AH99" s="101">
        <f>'П.1.1-24-29 '!T98</f>
        <v>0</v>
      </c>
      <c r="AI99" s="101">
        <f>'П.1.1-24-29 '!U98</f>
        <v>0</v>
      </c>
      <c r="AJ99" s="5">
        <f>'П.1.1-24-29 '!V98</f>
        <v>6.4241249073341793</v>
      </c>
      <c r="AK99" s="7">
        <f t="shared" si="30"/>
        <v>6.4241249073341793</v>
      </c>
    </row>
    <row r="100" spans="1:37" s="59" customFormat="1" ht="68.25" customHeight="1" x14ac:dyDescent="0.25">
      <c r="A100" s="65" t="s">
        <v>461</v>
      </c>
      <c r="B100" s="9" t="str">
        <f>'П.1.1-24-29 '!B99</f>
        <v>Строительство электрических сетей в п. Семигорск Нижнеилимского района (1,1 км)</v>
      </c>
      <c r="C100" s="51"/>
      <c r="D100" s="51"/>
      <c r="E100" s="51"/>
      <c r="F100" s="51"/>
      <c r="G100" s="51"/>
      <c r="H100" s="56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" t="str">
        <f>'П.1.1-24-29 '!J99</f>
        <v>1,1 км</v>
      </c>
      <c r="U100" s="101">
        <f>'П.1.1-24-29 '!K99</f>
        <v>0</v>
      </c>
      <c r="V100" s="101">
        <f>'П.1.1-24-29 '!L99</f>
        <v>0</v>
      </c>
      <c r="W100" s="101">
        <f>'П.1.1-24-29 '!M99</f>
        <v>0</v>
      </c>
      <c r="X100" s="101">
        <f>'П.1.1-24-29 '!N99</f>
        <v>0</v>
      </c>
      <c r="Y100" s="101">
        <f>'П.1.1-24-29 '!O99</f>
        <v>0</v>
      </c>
      <c r="Z100" s="5" t="str">
        <f>'П.1.1-24-29 '!P99</f>
        <v>1,1 км</v>
      </c>
      <c r="AA100" s="51"/>
      <c r="AB100" s="51"/>
      <c r="AC100" s="51"/>
      <c r="AD100" s="51"/>
      <c r="AE100" s="5">
        <f>'П.1.1-24-29 '!Q99</f>
        <v>3.7</v>
      </c>
      <c r="AF100" s="101">
        <f>'П.1.1-24-29 '!R99</f>
        <v>0</v>
      </c>
      <c r="AG100" s="101">
        <f>'П.1.1-24-29 '!S99</f>
        <v>0</v>
      </c>
      <c r="AH100" s="101">
        <f>'П.1.1-24-29 '!T99</f>
        <v>0</v>
      </c>
      <c r="AI100" s="101">
        <f>'П.1.1-24-29 '!U99</f>
        <v>0</v>
      </c>
      <c r="AJ100" s="101">
        <f>'П.1.1-24-29 '!V99</f>
        <v>0</v>
      </c>
      <c r="AK100" s="7">
        <f t="shared" si="30"/>
        <v>3.7</v>
      </c>
    </row>
    <row r="101" spans="1:37" s="59" customFormat="1" ht="67.5" customHeight="1" x14ac:dyDescent="0.25">
      <c r="A101" s="65" t="s">
        <v>462</v>
      </c>
      <c r="B101" s="9" t="str">
        <f>'П.1.1-24-29 '!B100</f>
        <v>Строительство электрических сетей в п. Чистополянский Нижнеилимского района, ул. Гагарина (0,75км)</v>
      </c>
      <c r="C101" s="51"/>
      <c r="D101" s="51"/>
      <c r="E101" s="51"/>
      <c r="F101" s="51"/>
      <c r="G101" s="51"/>
      <c r="H101" s="56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101">
        <f>'П.1.1-24-29 '!J100</f>
        <v>0</v>
      </c>
      <c r="U101" s="5" t="str">
        <f>'П.1.1-24-29 '!K100</f>
        <v>0,75 км</v>
      </c>
      <c r="V101" s="101">
        <f>'П.1.1-24-29 '!L100</f>
        <v>0</v>
      </c>
      <c r="W101" s="101">
        <f>'П.1.1-24-29 '!M100</f>
        <v>0</v>
      </c>
      <c r="X101" s="101">
        <f>'П.1.1-24-29 '!N100</f>
        <v>0</v>
      </c>
      <c r="Y101" s="101">
        <f>'П.1.1-24-29 '!O100</f>
        <v>0</v>
      </c>
      <c r="Z101" s="5" t="str">
        <f>'П.1.1-24-29 '!P100</f>
        <v>0,75 км</v>
      </c>
      <c r="AA101" s="51"/>
      <c r="AB101" s="51"/>
      <c r="AC101" s="51"/>
      <c r="AD101" s="51"/>
      <c r="AE101" s="101">
        <f>'П.1.1-24-29 '!Q100</f>
        <v>0</v>
      </c>
      <c r="AF101" s="5">
        <f>'П.1.1-24-29 '!R100</f>
        <v>2.3540000000000001</v>
      </c>
      <c r="AG101" s="101">
        <f>'П.1.1-24-29 '!S100</f>
        <v>0</v>
      </c>
      <c r="AH101" s="101">
        <f>'П.1.1-24-29 '!T100</f>
        <v>0</v>
      </c>
      <c r="AI101" s="101">
        <f>'П.1.1-24-29 '!U100</f>
        <v>0</v>
      </c>
      <c r="AJ101" s="101">
        <f>'П.1.1-24-29 '!V100</f>
        <v>0</v>
      </c>
      <c r="AK101" s="7">
        <f t="shared" si="30"/>
        <v>2.3540000000000001</v>
      </c>
    </row>
    <row r="102" spans="1:37" s="59" customFormat="1" ht="67.5" customHeight="1" x14ac:dyDescent="0.25">
      <c r="A102" s="65" t="s">
        <v>463</v>
      </c>
      <c r="B102" s="9" t="str">
        <f>'П.1.1-24-29 '!B101</f>
        <v>Строительство электрических сетей в п.Речушка Нижнеилимского района, ул.Таёжная, ул.Молодежная, ул. Новая; ул.Школьная (1,03МВА/2,17км)</v>
      </c>
      <c r="C102" s="51"/>
      <c r="D102" s="51"/>
      <c r="E102" s="51"/>
      <c r="F102" s="51"/>
      <c r="G102" s="51"/>
      <c r="H102" s="56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101">
        <f>'П.1.1-24-29 '!J101</f>
        <v>0</v>
      </c>
      <c r="U102" s="5" t="str">
        <f>'П.1.1-24-29 '!K101</f>
        <v>0,63 МВА
1,07 км</v>
      </c>
      <c r="V102" s="5" t="str">
        <f>'П.1.1-24-29 '!L101</f>
        <v>0,4 МВА 
1,1 км</v>
      </c>
      <c r="W102" s="101">
        <f>'П.1.1-24-29 '!M101</f>
        <v>0</v>
      </c>
      <c r="X102" s="101">
        <f>'П.1.1-24-29 '!N101</f>
        <v>0</v>
      </c>
      <c r="Y102" s="101">
        <f>'П.1.1-24-29 '!O101</f>
        <v>0</v>
      </c>
      <c r="Z102" s="5" t="str">
        <f>'П.1.1-24-29 '!P101</f>
        <v>1,03 МВА
2,17 км</v>
      </c>
      <c r="AA102" s="51"/>
      <c r="AB102" s="51"/>
      <c r="AC102" s="51"/>
      <c r="AD102" s="51"/>
      <c r="AE102" s="101">
        <f>'П.1.1-24-29 '!Q101</f>
        <v>0</v>
      </c>
      <c r="AF102" s="5">
        <f>'П.1.1-24-29 '!R101</f>
        <v>5</v>
      </c>
      <c r="AG102" s="5">
        <f>'П.1.1-24-29 '!S101</f>
        <v>5.6782017558000009</v>
      </c>
      <c r="AH102" s="101">
        <f>'П.1.1-24-29 '!T101</f>
        <v>0</v>
      </c>
      <c r="AI102" s="101">
        <f>'П.1.1-24-29 '!U101</f>
        <v>0</v>
      </c>
      <c r="AJ102" s="101">
        <f>'П.1.1-24-29 '!V101</f>
        <v>0</v>
      </c>
      <c r="AK102" s="7">
        <f t="shared" si="30"/>
        <v>10.6782017558</v>
      </c>
    </row>
    <row r="103" spans="1:37" s="59" customFormat="1" ht="67.5" customHeight="1" x14ac:dyDescent="0.25">
      <c r="A103" s="65" t="s">
        <v>464</v>
      </c>
      <c r="B103" s="9" t="str">
        <f>'П.1.1-24-29 '!B102</f>
        <v xml:space="preserve">Строительство электрических сетей в г.Железногорск-Илимский Нижнеилимского района, промплощадка коршуновского ГОКа   (0,4км)     </v>
      </c>
      <c r="C103" s="51"/>
      <c r="D103" s="51"/>
      <c r="E103" s="51"/>
      <c r="F103" s="51"/>
      <c r="G103" s="51"/>
      <c r="H103" s="56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101">
        <f>'П.1.1-24-29 '!J102</f>
        <v>0</v>
      </c>
      <c r="U103" s="5" t="str">
        <f>'П.1.1-24-29 '!K102</f>
        <v>0,4 км</v>
      </c>
      <c r="V103" s="101">
        <f>'П.1.1-24-29 '!L102</f>
        <v>0</v>
      </c>
      <c r="W103" s="101">
        <f>'П.1.1-24-29 '!M102</f>
        <v>0</v>
      </c>
      <c r="X103" s="101">
        <f>'П.1.1-24-29 '!N102</f>
        <v>0</v>
      </c>
      <c r="Y103" s="101">
        <f>'П.1.1-24-29 '!O102</f>
        <v>0</v>
      </c>
      <c r="Z103" s="5" t="str">
        <f>'П.1.1-24-29 '!P102</f>
        <v>0,4 км</v>
      </c>
      <c r="AA103" s="51"/>
      <c r="AB103" s="51"/>
      <c r="AC103" s="51"/>
      <c r="AD103" s="51"/>
      <c r="AE103" s="101">
        <f>'П.1.1-24-29 '!Q102</f>
        <v>0</v>
      </c>
      <c r="AF103" s="5">
        <f>'П.1.1-24-29 '!R102</f>
        <v>1.746</v>
      </c>
      <c r="AG103" s="101">
        <f>'П.1.1-24-29 '!S102</f>
        <v>0</v>
      </c>
      <c r="AH103" s="101">
        <f>'П.1.1-24-29 '!T102</f>
        <v>0</v>
      </c>
      <c r="AI103" s="101">
        <f>'П.1.1-24-29 '!U102</f>
        <v>0</v>
      </c>
      <c r="AJ103" s="101">
        <f>'П.1.1-24-29 '!V102</f>
        <v>0</v>
      </c>
      <c r="AK103" s="7">
        <f t="shared" si="30"/>
        <v>1.746</v>
      </c>
    </row>
    <row r="104" spans="1:37" s="59" customFormat="1" ht="67.5" customHeight="1" x14ac:dyDescent="0.25">
      <c r="A104" s="65" t="s">
        <v>465</v>
      </c>
      <c r="B104" s="9" t="str">
        <f>'П.1.1-24-29 '!B103</f>
        <v>Строительство электрических сетей в р.п.Радищев Нижнеилимского района (0,63МВА)</v>
      </c>
      <c r="C104" s="51"/>
      <c r="D104" s="51"/>
      <c r="E104" s="51"/>
      <c r="F104" s="51"/>
      <c r="G104" s="51"/>
      <c r="H104" s="56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101">
        <f>'П.1.1-24-29 '!J103</f>
        <v>0</v>
      </c>
      <c r="U104" s="5" t="str">
        <f>'П.1.1-24-29 '!K103</f>
        <v>0,63 МВА</v>
      </c>
      <c r="V104" s="101">
        <f>'П.1.1-24-29 '!L103</f>
        <v>0</v>
      </c>
      <c r="W104" s="101">
        <f>'П.1.1-24-29 '!M103</f>
        <v>0</v>
      </c>
      <c r="X104" s="101">
        <f>'П.1.1-24-29 '!N103</f>
        <v>0</v>
      </c>
      <c r="Y104" s="101">
        <f>'П.1.1-24-29 '!O103</f>
        <v>0</v>
      </c>
      <c r="Z104" s="5" t="str">
        <f>'П.1.1-24-29 '!P103</f>
        <v>0,63 МВА</v>
      </c>
      <c r="AA104" s="51"/>
      <c r="AB104" s="51"/>
      <c r="AC104" s="51"/>
      <c r="AD104" s="51"/>
      <c r="AE104" s="101">
        <f>'П.1.1-24-29 '!Q103</f>
        <v>0</v>
      </c>
      <c r="AF104" s="5">
        <f>'П.1.1-24-29 '!R103</f>
        <v>0.48299999999999998</v>
      </c>
      <c r="AG104" s="101">
        <f>'П.1.1-24-29 '!S103</f>
        <v>0</v>
      </c>
      <c r="AH104" s="101">
        <f>'П.1.1-24-29 '!T103</f>
        <v>0</v>
      </c>
      <c r="AI104" s="101">
        <f>'П.1.1-24-29 '!U103</f>
        <v>0</v>
      </c>
      <c r="AJ104" s="101">
        <f>'П.1.1-24-29 '!V103</f>
        <v>0</v>
      </c>
      <c r="AK104" s="7">
        <f t="shared" si="30"/>
        <v>0.48299999999999998</v>
      </c>
    </row>
    <row r="105" spans="1:37" s="59" customFormat="1" ht="67.5" customHeight="1" x14ac:dyDescent="0.25">
      <c r="A105" s="65" t="s">
        <v>466</v>
      </c>
      <c r="B105" s="9" t="str">
        <f>'П.1.1-24-29 '!B104</f>
        <v>Строительство электрических сетей в р.п.Новая Игирма Нижнеилимского района, по ул.Пионерская, ул.Радищева; ул.Целинная, ул.Бархатова, ул.Киевская (0,8МВА/2,2км)</v>
      </c>
      <c r="C105" s="51"/>
      <c r="D105" s="51"/>
      <c r="E105" s="51"/>
      <c r="F105" s="51"/>
      <c r="G105" s="51"/>
      <c r="H105" s="56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101">
        <f>'П.1.1-24-29 '!J104</f>
        <v>0</v>
      </c>
      <c r="U105" s="101">
        <f>'П.1.1-24-29 '!K104</f>
        <v>0</v>
      </c>
      <c r="V105" s="101">
        <f>'П.1.1-24-29 '!L104</f>
        <v>0</v>
      </c>
      <c r="W105" s="5" t="str">
        <f>'П.1.1-24-29 '!M104</f>
        <v>0,4 МВА 
1,1 км</v>
      </c>
      <c r="X105" s="5" t="str">
        <f>'П.1.1-24-29 '!N104</f>
        <v>0,4 МВА 
1,1 км</v>
      </c>
      <c r="Y105" s="101">
        <f>'П.1.1-24-29 '!O104</f>
        <v>0</v>
      </c>
      <c r="Z105" s="5" t="str">
        <f>'П.1.1-24-29 '!P104</f>
        <v>0,8 МВА
2,2 км</v>
      </c>
      <c r="AA105" s="51"/>
      <c r="AB105" s="51"/>
      <c r="AC105" s="51"/>
      <c r="AD105" s="51"/>
      <c r="AE105" s="101">
        <f>'П.1.1-24-29 '!Q104</f>
        <v>0</v>
      </c>
      <c r="AF105" s="101">
        <f>'П.1.1-24-29 '!R104</f>
        <v>0</v>
      </c>
      <c r="AG105" s="101">
        <f>'П.1.1-24-29 '!S104</f>
        <v>0</v>
      </c>
      <c r="AH105" s="5">
        <f>'П.1.1-24-29 '!T104</f>
        <v>5.9166862295436013</v>
      </c>
      <c r="AI105" s="5">
        <f>'П.1.1-24-29 '!U104</f>
        <v>6.1651870511844331</v>
      </c>
      <c r="AJ105" s="101">
        <f>'П.1.1-24-29 '!V104</f>
        <v>0</v>
      </c>
      <c r="AK105" s="7">
        <f t="shared" si="30"/>
        <v>12.081873280728034</v>
      </c>
    </row>
    <row r="106" spans="1:37" s="59" customFormat="1" ht="67.5" customHeight="1" x14ac:dyDescent="0.25">
      <c r="A106" s="65" t="s">
        <v>467</v>
      </c>
      <c r="B106" s="9" t="str">
        <f>'П.1.1-24-29 '!B105</f>
        <v>Строительство электрических сетей в п.Янгель Нижнеилимского района, ул.Первых Строителей (0,4МВА/1,1км)</v>
      </c>
      <c r="C106" s="51"/>
      <c r="D106" s="51"/>
      <c r="E106" s="51"/>
      <c r="F106" s="51"/>
      <c r="G106" s="51"/>
      <c r="H106" s="56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101">
        <f>'П.1.1-24-29 '!J105</f>
        <v>0</v>
      </c>
      <c r="U106" s="101">
        <f>'П.1.1-24-29 '!K105</f>
        <v>0</v>
      </c>
      <c r="V106" s="101">
        <f>'П.1.1-24-29 '!L105</f>
        <v>0</v>
      </c>
      <c r="W106" s="101">
        <f>'П.1.1-24-29 '!M105</f>
        <v>0</v>
      </c>
      <c r="X106" s="101">
        <f>'П.1.1-24-29 '!N105</f>
        <v>0</v>
      </c>
      <c r="Y106" s="5" t="str">
        <f>'П.1.1-24-29 '!O105</f>
        <v>0,4 МВА 
1,1 км</v>
      </c>
      <c r="Z106" s="5" t="str">
        <f>'П.1.1-24-29 '!P105</f>
        <v>0,4 МВА 
1,1 км</v>
      </c>
      <c r="AA106" s="51"/>
      <c r="AB106" s="51"/>
      <c r="AC106" s="51"/>
      <c r="AD106" s="51"/>
      <c r="AE106" s="101">
        <f>'П.1.1-24-29 '!Q105</f>
        <v>0</v>
      </c>
      <c r="AF106" s="101">
        <f>'П.1.1-24-29 '!R105</f>
        <v>0</v>
      </c>
      <c r="AG106" s="101">
        <f>'П.1.1-24-29 '!S105</f>
        <v>0</v>
      </c>
      <c r="AH106" s="101">
        <f>'П.1.1-24-29 '!T105</f>
        <v>0</v>
      </c>
      <c r="AI106" s="101">
        <f>'П.1.1-24-29 '!U105</f>
        <v>0</v>
      </c>
      <c r="AJ106" s="5">
        <f>'П.1.1-24-29 '!V105</f>
        <v>6.4241249073341793</v>
      </c>
      <c r="AK106" s="7">
        <f t="shared" si="30"/>
        <v>6.4241249073341793</v>
      </c>
    </row>
    <row r="107" spans="1:37" s="59" customFormat="1" ht="52.5" customHeight="1" x14ac:dyDescent="0.25">
      <c r="A107" s="65" t="s">
        <v>468</v>
      </c>
      <c r="B107" s="9" t="str">
        <f>'П.1.1-24-29 '!B106</f>
        <v>Строительство электрических сетей в посёлках Лесогорск, Чунский Чунского района (5,24 км)</v>
      </c>
      <c r="C107" s="51"/>
      <c r="D107" s="51"/>
      <c r="E107" s="51"/>
      <c r="F107" s="51"/>
      <c r="G107" s="51"/>
      <c r="H107" s="56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" t="str">
        <f>'П.1.1-24-29 '!J106</f>
        <v>5,24 км</v>
      </c>
      <c r="U107" s="101">
        <f>'П.1.1-24-29 '!K106</f>
        <v>0</v>
      </c>
      <c r="V107" s="101">
        <f>'П.1.1-24-29 '!L106</f>
        <v>0</v>
      </c>
      <c r="W107" s="101">
        <f>'П.1.1-24-29 '!M106</f>
        <v>0</v>
      </c>
      <c r="X107" s="101">
        <f>'П.1.1-24-29 '!N106</f>
        <v>0</v>
      </c>
      <c r="Y107" s="101">
        <f>'П.1.1-24-29 '!O106</f>
        <v>0</v>
      </c>
      <c r="Z107" s="5" t="str">
        <f>'П.1.1-24-29 '!P106</f>
        <v>5,24 км</v>
      </c>
      <c r="AA107" s="51"/>
      <c r="AB107" s="51"/>
      <c r="AC107" s="51"/>
      <c r="AD107" s="51"/>
      <c r="AE107" s="5">
        <f>'П.1.1-24-29 '!Q106</f>
        <v>16.5</v>
      </c>
      <c r="AF107" s="101">
        <f>'П.1.1-24-29 '!R106</f>
        <v>0</v>
      </c>
      <c r="AG107" s="101">
        <f>'П.1.1-24-29 '!S106</f>
        <v>0</v>
      </c>
      <c r="AH107" s="101">
        <f>'П.1.1-24-29 '!T106</f>
        <v>0</v>
      </c>
      <c r="AI107" s="101">
        <f>'П.1.1-24-29 '!U106</f>
        <v>0</v>
      </c>
      <c r="AJ107" s="101">
        <f>'П.1.1-24-29 '!V106</f>
        <v>0</v>
      </c>
      <c r="AK107" s="7">
        <f t="shared" si="30"/>
        <v>16.5</v>
      </c>
    </row>
    <row r="108" spans="1:37" s="59" customFormat="1" ht="127.5" customHeight="1" x14ac:dyDescent="0.25">
      <c r="A108" s="65" t="s">
        <v>469</v>
      </c>
      <c r="B108" s="9" t="str">
        <f>'П.1.1-24-29 '!B107</f>
        <v>Строительство электрических сетей в п. Чунский Чунского района, по ул.Лесная, ул.Саянская, ул.Комарова, ул.Королёва, ул. №2 м-н "Западный", ул.Сосновая, ул.Ленина, ул.Жукова, ул.комиссара Бича, ул.Нагорная, ул.Ручейная; ул.Профсоюзная, ул.Пушкина и м-он "Южный",  ул.Парковая (1,3МВА/6,6км)</v>
      </c>
      <c r="C108" s="51"/>
      <c r="D108" s="51"/>
      <c r="E108" s="51"/>
      <c r="F108" s="51"/>
      <c r="G108" s="51"/>
      <c r="H108" s="56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101">
        <f>'П.1.1-24-29 '!J107</f>
        <v>0</v>
      </c>
      <c r="U108" s="5" t="str">
        <f>'П.1.1-24-29 '!K107</f>
        <v>0,5 МВА 
4,4 км</v>
      </c>
      <c r="V108" s="101">
        <f>'П.1.1-24-29 '!L107</f>
        <v>0</v>
      </c>
      <c r="W108" s="5" t="str">
        <f>'П.1.1-24-29 '!M107</f>
        <v>0,4 МВА 
1,1 км</v>
      </c>
      <c r="X108" s="5" t="str">
        <f>'П.1.1-24-29 '!N107</f>
        <v>0,4 МВА 
1,1 км</v>
      </c>
      <c r="Y108" s="101">
        <f>'П.1.1-24-29 '!O107</f>
        <v>0</v>
      </c>
      <c r="Z108" s="5" t="str">
        <f>'П.1.1-24-29 '!P107</f>
        <v>1,3 МВА
6,6 км</v>
      </c>
      <c r="AA108" s="51"/>
      <c r="AB108" s="51"/>
      <c r="AC108" s="51"/>
      <c r="AD108" s="51"/>
      <c r="AE108" s="101">
        <f>'П.1.1-24-29 '!Q107</f>
        <v>0</v>
      </c>
      <c r="AF108" s="5">
        <f>'П.1.1-24-29 '!R107</f>
        <v>19.265000000000001</v>
      </c>
      <c r="AG108" s="101">
        <f>'П.1.1-24-29 '!S107</f>
        <v>0</v>
      </c>
      <c r="AH108" s="5">
        <f>'П.1.1-24-29 '!T107</f>
        <v>5.9166862295436013</v>
      </c>
      <c r="AI108" s="5">
        <f>'П.1.1-24-29 '!U107</f>
        <v>6.1651870511844331</v>
      </c>
      <c r="AJ108" s="101">
        <f>'П.1.1-24-29 '!V107</f>
        <v>0</v>
      </c>
      <c r="AK108" s="7">
        <f t="shared" si="30"/>
        <v>31.346873280728033</v>
      </c>
    </row>
    <row r="109" spans="1:37" s="59" customFormat="1" ht="88.5" customHeight="1" x14ac:dyDescent="0.25">
      <c r="A109" s="65" t="s">
        <v>470</v>
      </c>
      <c r="B109" s="9" t="str">
        <f>'П.1.1-24-29 '!B108</f>
        <v>Строительство электрических сетей в п. Лесогорск Чунского района, по ул. Чунская (0,4МВА/1,1км)</v>
      </c>
      <c r="C109" s="51"/>
      <c r="D109" s="51"/>
      <c r="E109" s="51"/>
      <c r="F109" s="51"/>
      <c r="G109" s="51"/>
      <c r="H109" s="56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101">
        <f>'П.1.1-24-29 '!J108</f>
        <v>0</v>
      </c>
      <c r="U109" s="101">
        <f>'П.1.1-24-29 '!K108</f>
        <v>0</v>
      </c>
      <c r="V109" s="5" t="str">
        <f>'П.1.1-24-29 '!L108</f>
        <v>0,4 МВА 
1,1 км</v>
      </c>
      <c r="W109" s="101">
        <f>'П.1.1-24-29 '!M108</f>
        <v>0</v>
      </c>
      <c r="X109" s="101">
        <f>'П.1.1-24-29 '!N108</f>
        <v>0</v>
      </c>
      <c r="Y109" s="101">
        <f>'П.1.1-24-29 '!O108</f>
        <v>0</v>
      </c>
      <c r="Z109" s="5" t="str">
        <f>'П.1.1-24-29 '!P108</f>
        <v>0,4 МВА 
1,1 км</v>
      </c>
      <c r="AA109" s="51"/>
      <c r="AB109" s="51"/>
      <c r="AC109" s="51"/>
      <c r="AD109" s="51"/>
      <c r="AE109" s="101">
        <f>'П.1.1-24-29 '!Q108</f>
        <v>0</v>
      </c>
      <c r="AF109" s="101">
        <f>'П.1.1-24-29 '!R108</f>
        <v>0</v>
      </c>
      <c r="AG109" s="5">
        <f>'П.1.1-24-29 '!S108</f>
        <v>5.6782017558000009</v>
      </c>
      <c r="AH109" s="101">
        <f>'П.1.1-24-29 '!T108</f>
        <v>0</v>
      </c>
      <c r="AI109" s="101">
        <f>'П.1.1-24-29 '!U108</f>
        <v>0</v>
      </c>
      <c r="AJ109" s="101">
        <f>'П.1.1-24-29 '!V108</f>
        <v>0</v>
      </c>
      <c r="AK109" s="7">
        <f t="shared" si="30"/>
        <v>5.6782017558000009</v>
      </c>
    </row>
    <row r="110" spans="1:37" s="59" customFormat="1" ht="91.5" customHeight="1" x14ac:dyDescent="0.25">
      <c r="A110" s="65" t="s">
        <v>471</v>
      </c>
      <c r="B110" s="9" t="str">
        <f>'П.1.1-24-29 '!B109</f>
        <v>Строительство электрических сетей в п. Новочунка Чунского района, ул. Центральная (0,4 МВА/1,1 км)</v>
      </c>
      <c r="C110" s="51"/>
      <c r="D110" s="51"/>
      <c r="E110" s="51"/>
      <c r="F110" s="51"/>
      <c r="G110" s="51"/>
      <c r="H110" s="56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101">
        <f>'П.1.1-24-29 '!J109</f>
        <v>0</v>
      </c>
      <c r="U110" s="101">
        <f>'П.1.1-24-29 '!K109</f>
        <v>0</v>
      </c>
      <c r="V110" s="101">
        <f>'П.1.1-24-29 '!L109</f>
        <v>0</v>
      </c>
      <c r="W110" s="101">
        <f>'П.1.1-24-29 '!M109</f>
        <v>0</v>
      </c>
      <c r="X110" s="101">
        <f>'П.1.1-24-29 '!N109</f>
        <v>0</v>
      </c>
      <c r="Y110" s="5" t="str">
        <f>'П.1.1-24-29 '!O109</f>
        <v>0,4 МВА 
1,1 км</v>
      </c>
      <c r="Z110" s="5" t="str">
        <f>'П.1.1-24-29 '!P109</f>
        <v>0,4 МВА 
1,1 км</v>
      </c>
      <c r="AA110" s="51"/>
      <c r="AB110" s="51"/>
      <c r="AC110" s="51"/>
      <c r="AD110" s="51"/>
      <c r="AE110" s="101">
        <f>'П.1.1-24-29 '!Q109</f>
        <v>0</v>
      </c>
      <c r="AF110" s="101">
        <f>'П.1.1-24-29 '!R109</f>
        <v>0</v>
      </c>
      <c r="AG110" s="101">
        <f>'П.1.1-24-29 '!S109</f>
        <v>0</v>
      </c>
      <c r="AH110" s="101">
        <f>'П.1.1-24-29 '!T109</f>
        <v>0</v>
      </c>
      <c r="AI110" s="101">
        <f>'П.1.1-24-29 '!U109</f>
        <v>0</v>
      </c>
      <c r="AJ110" s="5">
        <f>'П.1.1-24-29 '!V109</f>
        <v>6.4241249073341793</v>
      </c>
      <c r="AK110" s="7">
        <f t="shared" si="30"/>
        <v>6.4241249073341793</v>
      </c>
    </row>
    <row r="111" spans="1:37" s="59" customFormat="1" ht="92.25" customHeight="1" x14ac:dyDescent="0.25">
      <c r="A111" s="65" t="s">
        <v>472</v>
      </c>
      <c r="B111" s="9" t="str">
        <f>'П.1.1-24-29 '!B110</f>
        <v>Строительство электрических сетей 0,4-10(6)кВ в ж/районах Центральный, Падун, Южный Падун, Сухой, Сосновый Бор и Осиновка города Братска (1,68 МВА/ 1,71 км/ КРУН-6кВ)</v>
      </c>
      <c r="C111" s="51"/>
      <c r="D111" s="51"/>
      <c r="E111" s="51"/>
      <c r="F111" s="51"/>
      <c r="G111" s="51"/>
      <c r="H111" s="56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" t="str">
        <f>'П.1.1-24-29 '!J110</f>
        <v>1,68 МВА
1,71 км
КРУН-6кВ</v>
      </c>
      <c r="U111" s="101">
        <f>'П.1.1-24-29 '!K110</f>
        <v>0</v>
      </c>
      <c r="V111" s="101">
        <f>'П.1.1-24-29 '!L110</f>
        <v>0</v>
      </c>
      <c r="W111" s="101">
        <f>'П.1.1-24-29 '!M110</f>
        <v>0</v>
      </c>
      <c r="X111" s="101">
        <f>'П.1.1-24-29 '!N110</f>
        <v>0</v>
      </c>
      <c r="Y111" s="101">
        <f>'П.1.1-24-29 '!O110</f>
        <v>0</v>
      </c>
      <c r="Z111" s="5" t="str">
        <f>'П.1.1-24-29 '!P110</f>
        <v>1,68 МВА
1,71 км
КРУН-6кВ</v>
      </c>
      <c r="AA111" s="51"/>
      <c r="AB111" s="51"/>
      <c r="AC111" s="51"/>
      <c r="AD111" s="51"/>
      <c r="AE111" s="5">
        <f>'П.1.1-24-29 '!Q110</f>
        <v>14.708377159999998</v>
      </c>
      <c r="AF111" s="101">
        <f>'П.1.1-24-29 '!R110</f>
        <v>0</v>
      </c>
      <c r="AG111" s="101">
        <f>'П.1.1-24-29 '!S110</f>
        <v>0</v>
      </c>
      <c r="AH111" s="101">
        <f>'П.1.1-24-29 '!T110</f>
        <v>0</v>
      </c>
      <c r="AI111" s="101">
        <f>'П.1.1-24-29 '!U110</f>
        <v>0</v>
      </c>
      <c r="AJ111" s="101">
        <f>'П.1.1-24-29 '!V110</f>
        <v>0</v>
      </c>
      <c r="AK111" s="7">
        <f t="shared" si="30"/>
        <v>14.708377159999998</v>
      </c>
    </row>
    <row r="112" spans="1:37" s="59" customFormat="1" ht="85.5" customHeight="1" x14ac:dyDescent="0.25">
      <c r="A112" s="65" t="s">
        <v>473</v>
      </c>
      <c r="B112" s="9" t="str">
        <f>'П.1.1-24-29 '!B111</f>
        <v>Строительство электрических сетей 0,4-10(6)кВ в ж/районах Центральный, Падун, Южный Падун, Гидростроитель, Сосновый Бор, Энергетик города Братска (7,84 МВА/ 16,8 км)</v>
      </c>
      <c r="C112" s="51"/>
      <c r="D112" s="51"/>
      <c r="E112" s="51"/>
      <c r="F112" s="51"/>
      <c r="G112" s="51"/>
      <c r="H112" s="56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101">
        <f>'П.1.1-24-29 '!J111</f>
        <v>0</v>
      </c>
      <c r="U112" s="5" t="str">
        <f>'П.1.1-24-29 '!K111</f>
        <v>2,8 МВА 
4,8 км</v>
      </c>
      <c r="V112" s="5" t="str">
        <f>'П.1.1-24-29 '!L111</f>
        <v xml:space="preserve"> 1,26 МВА 
3 км</v>
      </c>
      <c r="W112" s="5" t="str">
        <f>'П.1.1-24-29 '!M111</f>
        <v>1,26 МВА 
3 км</v>
      </c>
      <c r="X112" s="5" t="str">
        <f>'П.1.1-24-29 '!N111</f>
        <v>1,26 МВА 
3 км</v>
      </c>
      <c r="Y112" s="5" t="str">
        <f>'П.1.1-24-29 '!O111</f>
        <v>1,26 МВА 
3 км</v>
      </c>
      <c r="Z112" s="5" t="str">
        <f>'П.1.1-24-29 '!P111</f>
        <v>7,84 МВА 
16,8 км</v>
      </c>
      <c r="AA112" s="51"/>
      <c r="AB112" s="51"/>
      <c r="AC112" s="51"/>
      <c r="AD112" s="51"/>
      <c r="AE112" s="101">
        <f>'П.1.1-24-29 '!Q111</f>
        <v>0</v>
      </c>
      <c r="AF112" s="5">
        <f>'П.1.1-24-29 '!R111</f>
        <v>41.486764839999999</v>
      </c>
      <c r="AG112" s="5">
        <f>'П.1.1-24-29 '!S111</f>
        <v>25.300257867599999</v>
      </c>
      <c r="AH112" s="5">
        <f>'П.1.1-24-29 '!T111</f>
        <v>26.3628686980392</v>
      </c>
      <c r="AI112" s="5">
        <f>'П.1.1-24-29 '!U111</f>
        <v>27.470109183356847</v>
      </c>
      <c r="AJ112" s="5">
        <f>'П.1.1-24-29 '!V111</f>
        <v>28.623853769057835</v>
      </c>
      <c r="AK112" s="7">
        <f t="shared" si="30"/>
        <v>149.24385435805388</v>
      </c>
    </row>
    <row r="113" spans="1:37" s="59" customFormat="1" ht="65.25" customHeight="1" x14ac:dyDescent="0.25">
      <c r="A113" s="65" t="s">
        <v>474</v>
      </c>
      <c r="B113" s="9" t="str">
        <f>'П.1.1-24-29 '!B112</f>
        <v xml:space="preserve">Строительство ВЛ-35кВ, ПС 35/6 кВ "Порожская" в жилом районе Порожский города Братск </v>
      </c>
      <c r="C113" s="51"/>
      <c r="D113" s="51"/>
      <c r="E113" s="51"/>
      <c r="F113" s="51"/>
      <c r="G113" s="51"/>
      <c r="H113" s="56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101">
        <f>'П.1.1-24-29 '!J112</f>
        <v>0</v>
      </c>
      <c r="U113" s="101">
        <f>'П.1.1-24-29 '!K112</f>
        <v>0</v>
      </c>
      <c r="V113" s="101">
        <f>'П.1.1-24-29 '!L112</f>
        <v>0</v>
      </c>
      <c r="W113" s="101">
        <f>'П.1.1-24-29 '!M112</f>
        <v>0</v>
      </c>
      <c r="X113" s="101">
        <f>'П.1.1-24-29 '!N112</f>
        <v>0</v>
      </c>
      <c r="Y113" s="101">
        <f>'П.1.1-24-29 '!O112</f>
        <v>0</v>
      </c>
      <c r="Z113" s="101">
        <f>'П.1.1-24-29 '!P112</f>
        <v>0</v>
      </c>
      <c r="AA113" s="51"/>
      <c r="AB113" s="51"/>
      <c r="AC113" s="51"/>
      <c r="AD113" s="51"/>
      <c r="AE113" s="101">
        <f>'П.1.1-24-29 '!Q112</f>
        <v>0</v>
      </c>
      <c r="AF113" s="101">
        <f>'П.1.1-24-29 '!R112</f>
        <v>0</v>
      </c>
      <c r="AG113" s="101">
        <f>'П.1.1-24-29 '!S112</f>
        <v>0</v>
      </c>
      <c r="AH113" s="101">
        <f>'П.1.1-24-29 '!T112</f>
        <v>0</v>
      </c>
      <c r="AI113" s="5">
        <f>'П.1.1-24-29 '!U112</f>
        <v>63.794596200000001</v>
      </c>
      <c r="AJ113" s="5">
        <f>'П.1.1-24-29 '!V112</f>
        <v>180.47067557480699</v>
      </c>
      <c r="AK113" s="7">
        <f t="shared" si="30"/>
        <v>244.26527177480699</v>
      </c>
    </row>
    <row r="114" spans="1:37" s="59" customFormat="1" ht="65.25" customHeight="1" x14ac:dyDescent="0.25">
      <c r="A114" s="65" t="s">
        <v>475</v>
      </c>
      <c r="B114" s="9" t="str">
        <f>'П.1.1-24-29 '!B113</f>
        <v>Строительство ВЛ-35 кВ,  ПС 35/10кВ в п.Янталь, Усть-Кутского района</v>
      </c>
      <c r="C114" s="51"/>
      <c r="D114" s="51"/>
      <c r="E114" s="51"/>
      <c r="F114" s="51"/>
      <c r="G114" s="51"/>
      <c r="H114" s="56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101">
        <f>'П.1.1-24-29 '!J113</f>
        <v>0</v>
      </c>
      <c r="U114" s="101">
        <f>'П.1.1-24-29 '!K113</f>
        <v>0</v>
      </c>
      <c r="V114" s="101">
        <f>'П.1.1-24-29 '!L113</f>
        <v>0</v>
      </c>
      <c r="W114" s="101">
        <f>'П.1.1-24-29 '!M113</f>
        <v>0</v>
      </c>
      <c r="X114" s="101">
        <f>'П.1.1-24-29 '!N113</f>
        <v>0</v>
      </c>
      <c r="Y114" s="101">
        <f>'П.1.1-24-29 '!O113</f>
        <v>0</v>
      </c>
      <c r="Z114" s="101">
        <f>'П.1.1-24-29 '!P113</f>
        <v>0</v>
      </c>
      <c r="AA114" s="51"/>
      <c r="AB114" s="51"/>
      <c r="AC114" s="51"/>
      <c r="AD114" s="51"/>
      <c r="AE114" s="5">
        <f>'П.1.1-24-29 '!Q113</f>
        <v>49.421999999999997</v>
      </c>
      <c r="AF114" s="101">
        <f>'П.1.1-24-29 '!R113</f>
        <v>0</v>
      </c>
      <c r="AG114" s="101">
        <f>'П.1.1-24-29 '!S113</f>
        <v>0</v>
      </c>
      <c r="AH114" s="101">
        <f>'П.1.1-24-29 '!T113</f>
        <v>0</v>
      </c>
      <c r="AI114" s="101">
        <f>'П.1.1-24-29 '!U113</f>
        <v>0</v>
      </c>
      <c r="AJ114" s="101">
        <f>'П.1.1-24-29 '!V113</f>
        <v>0</v>
      </c>
      <c r="AK114" s="7">
        <f t="shared" si="30"/>
        <v>49.421999999999997</v>
      </c>
    </row>
    <row r="115" spans="1:37" s="59" customFormat="1" ht="65.25" customHeight="1" x14ac:dyDescent="0.25">
      <c r="A115" s="65" t="s">
        <v>476</v>
      </c>
      <c r="B115" s="9" t="str">
        <f>'П.1.1-24-29 '!B114</f>
        <v>Строительство распределительных сетей 10-0,4кВ в п.Звёздный Усть-Кутского района (3,4 км)</v>
      </c>
      <c r="C115" s="51"/>
      <c r="D115" s="51"/>
      <c r="E115" s="51"/>
      <c r="F115" s="51"/>
      <c r="G115" s="51"/>
      <c r="H115" s="56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" t="str">
        <f>'П.1.1-24-29 '!J114</f>
        <v>3,4 км</v>
      </c>
      <c r="U115" s="101">
        <f>'П.1.1-24-29 '!K114</f>
        <v>0</v>
      </c>
      <c r="V115" s="101">
        <f>'П.1.1-24-29 '!L114</f>
        <v>0</v>
      </c>
      <c r="W115" s="101">
        <f>'П.1.1-24-29 '!M114</f>
        <v>0</v>
      </c>
      <c r="X115" s="101">
        <f>'П.1.1-24-29 '!N114</f>
        <v>0</v>
      </c>
      <c r="Y115" s="101">
        <f>'П.1.1-24-29 '!O114</f>
        <v>0</v>
      </c>
      <c r="Z115" s="5" t="str">
        <f>'П.1.1-24-29 '!P114</f>
        <v>3,4 км</v>
      </c>
      <c r="AA115" s="51"/>
      <c r="AB115" s="51"/>
      <c r="AC115" s="51"/>
      <c r="AD115" s="51"/>
      <c r="AE115" s="5">
        <f>'П.1.1-24-29 '!Q114</f>
        <v>11.8</v>
      </c>
      <c r="AF115" s="101">
        <f>'П.1.1-24-29 '!R114</f>
        <v>0</v>
      </c>
      <c r="AG115" s="101">
        <f>'П.1.1-24-29 '!S114</f>
        <v>0</v>
      </c>
      <c r="AH115" s="101">
        <f>'П.1.1-24-29 '!T114</f>
        <v>0</v>
      </c>
      <c r="AI115" s="101">
        <f>'П.1.1-24-29 '!U114</f>
        <v>0</v>
      </c>
      <c r="AJ115" s="101">
        <f>'П.1.1-24-29 '!V114</f>
        <v>0</v>
      </c>
      <c r="AK115" s="7">
        <f t="shared" si="30"/>
        <v>11.8</v>
      </c>
    </row>
    <row r="116" spans="1:37" s="59" customFormat="1" ht="89.25" customHeight="1" x14ac:dyDescent="0.25">
      <c r="A116" s="65" t="s">
        <v>477</v>
      </c>
      <c r="B116" s="9" t="str">
        <f>'П.1.1-24-29 '!B115</f>
        <v>Строительство распределительных сетей 10-0,4кВ в п. Ручей Усть-Кутского района, ул. Трактовая, ул.Строителей, ул.Октябрьская, ул.Лесная (0,4МВА/1,4км)</v>
      </c>
      <c r="C116" s="51"/>
      <c r="D116" s="51"/>
      <c r="E116" s="51"/>
      <c r="F116" s="51"/>
      <c r="G116" s="51"/>
      <c r="H116" s="56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101">
        <f>'П.1.1-24-29 '!J115</f>
        <v>0</v>
      </c>
      <c r="U116" s="5" t="str">
        <f>'П.1.1-24-29 '!K115</f>
        <v>0,3 км</v>
      </c>
      <c r="V116" s="101">
        <f>'П.1.1-24-29 '!L115</f>
        <v>0</v>
      </c>
      <c r="W116" s="101">
        <f>'П.1.1-24-29 '!M115</f>
        <v>0</v>
      </c>
      <c r="X116" s="101">
        <f>'П.1.1-24-29 '!N115</f>
        <v>0</v>
      </c>
      <c r="Y116" s="5" t="str">
        <f>'П.1.1-24-29 '!O115</f>
        <v>0,4 МВА 
1,1 км</v>
      </c>
      <c r="Z116" s="5" t="str">
        <f>'П.1.1-24-29 '!P115</f>
        <v>0,4 МВА
1,4 км</v>
      </c>
      <c r="AA116" s="51"/>
      <c r="AB116" s="51"/>
      <c r="AC116" s="51"/>
      <c r="AD116" s="51"/>
      <c r="AE116" s="101">
        <f>'П.1.1-24-29 '!Q115</f>
        <v>0</v>
      </c>
      <c r="AF116" s="5">
        <f>'П.1.1-24-29 '!R115</f>
        <v>1.4630000000000001</v>
      </c>
      <c r="AG116" s="101">
        <f>'П.1.1-24-29 '!S115</f>
        <v>0</v>
      </c>
      <c r="AH116" s="101">
        <f>'П.1.1-24-29 '!T115</f>
        <v>0</v>
      </c>
      <c r="AI116" s="101">
        <f>'П.1.1-24-29 '!U115</f>
        <v>0</v>
      </c>
      <c r="AJ116" s="5">
        <f>'П.1.1-24-29 '!V115</f>
        <v>6.4241249073341793</v>
      </c>
      <c r="AK116" s="7">
        <f t="shared" si="30"/>
        <v>7.8871249073341794</v>
      </c>
    </row>
    <row r="117" spans="1:37" s="59" customFormat="1" ht="89.25" customHeight="1" x14ac:dyDescent="0.25">
      <c r="A117" s="65" t="s">
        <v>478</v>
      </c>
      <c r="B117" s="9" t="str">
        <f>'П.1.1-24-29 '!B116</f>
        <v>Строительство распределительных сетей 10-0,4кВ в п. Звёздный Усть-Кутского района, ул.Горбунова, лесной массив в районе "Очистные" (0,713МВА/1,1км)</v>
      </c>
      <c r="C117" s="51"/>
      <c r="D117" s="51"/>
      <c r="E117" s="51"/>
      <c r="F117" s="51"/>
      <c r="G117" s="51"/>
      <c r="H117" s="56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101">
        <f>'П.1.1-24-29 '!J116</f>
        <v>0</v>
      </c>
      <c r="U117" s="5" t="str">
        <f>'П.1.1-24-29 '!K116</f>
        <v>0,313 МВА</v>
      </c>
      <c r="V117" s="101">
        <f>'П.1.1-24-29 '!L116</f>
        <v>0</v>
      </c>
      <c r="W117" s="5" t="str">
        <f>'П.1.1-24-29 '!M116</f>
        <v>0,4 МВА 
1,1 км</v>
      </c>
      <c r="X117" s="101">
        <f>'П.1.1-24-29 '!N116</f>
        <v>0</v>
      </c>
      <c r="Y117" s="101">
        <f>'П.1.1-24-29 '!O116</f>
        <v>0</v>
      </c>
      <c r="Z117" s="5" t="str">
        <f>'П.1.1-24-29 '!P116</f>
        <v>0,713 МВА
1,1 км</v>
      </c>
      <c r="AA117" s="51"/>
      <c r="AB117" s="51"/>
      <c r="AC117" s="51"/>
      <c r="AD117" s="51"/>
      <c r="AE117" s="101">
        <f>'П.1.1-24-29 '!Q116</f>
        <v>0</v>
      </c>
      <c r="AF117" s="5">
        <f>'П.1.1-24-29 '!R116</f>
        <v>0.47</v>
      </c>
      <c r="AG117" s="101">
        <f>'П.1.1-24-29 '!S116</f>
        <v>0</v>
      </c>
      <c r="AH117" s="5">
        <f>'П.1.1-24-29 '!T116</f>
        <v>5.9166862295436013</v>
      </c>
      <c r="AI117" s="101">
        <f>'П.1.1-24-29 '!U116</f>
        <v>0</v>
      </c>
      <c r="AJ117" s="101">
        <f>'П.1.1-24-29 '!V116</f>
        <v>0</v>
      </c>
      <c r="AK117" s="7">
        <f t="shared" si="30"/>
        <v>6.3866862295436011</v>
      </c>
    </row>
    <row r="118" spans="1:37" s="59" customFormat="1" ht="89.25" customHeight="1" x14ac:dyDescent="0.25">
      <c r="A118" s="65" t="s">
        <v>479</v>
      </c>
      <c r="B118" s="9" t="str">
        <f>'П.1.1-24-29 '!B117</f>
        <v>Строительство распределительных сетей 10-0,4кВ в п. Каймоново Усть-Кутского района (0,4 МВА/1,1 км)</v>
      </c>
      <c r="C118" s="51"/>
      <c r="D118" s="51"/>
      <c r="E118" s="51"/>
      <c r="F118" s="51"/>
      <c r="G118" s="51"/>
      <c r="H118" s="56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101">
        <f>'П.1.1-24-29 '!J117</f>
        <v>0</v>
      </c>
      <c r="U118" s="101">
        <f>'П.1.1-24-29 '!K117</f>
        <v>0</v>
      </c>
      <c r="V118" s="5" t="str">
        <f>'П.1.1-24-29 '!L117</f>
        <v>0,4 МВА 
1,1 км</v>
      </c>
      <c r="W118" s="101">
        <f>'П.1.1-24-29 '!M117</f>
        <v>0</v>
      </c>
      <c r="X118" s="101">
        <f>'П.1.1-24-29 '!N117</f>
        <v>0</v>
      </c>
      <c r="Y118" s="101">
        <f>'П.1.1-24-29 '!O117</f>
        <v>0</v>
      </c>
      <c r="Z118" s="5" t="str">
        <f>'П.1.1-24-29 '!P117</f>
        <v>0,4 МВА 
1,1 км</v>
      </c>
      <c r="AA118" s="51"/>
      <c r="AB118" s="51"/>
      <c r="AC118" s="51"/>
      <c r="AD118" s="51"/>
      <c r="AE118" s="101">
        <f>'П.1.1-24-29 '!Q117</f>
        <v>0</v>
      </c>
      <c r="AF118" s="101">
        <f>'П.1.1-24-29 '!R117</f>
        <v>0</v>
      </c>
      <c r="AG118" s="5">
        <f>'П.1.1-24-29 '!S117</f>
        <v>5.6782017558000009</v>
      </c>
      <c r="AH118" s="101">
        <f>'П.1.1-24-29 '!T117</f>
        <v>0</v>
      </c>
      <c r="AI118" s="101">
        <f>'П.1.1-24-29 '!U117</f>
        <v>0</v>
      </c>
      <c r="AJ118" s="101">
        <f>'П.1.1-24-29 '!V117</f>
        <v>0</v>
      </c>
      <c r="AK118" s="7">
        <f t="shared" si="30"/>
        <v>5.6782017558000009</v>
      </c>
    </row>
    <row r="119" spans="1:37" s="59" customFormat="1" ht="89.25" customHeight="1" x14ac:dyDescent="0.25">
      <c r="A119" s="65" t="s">
        <v>480</v>
      </c>
      <c r="B119" s="9" t="str">
        <f>'П.1.1-24-29 '!B118</f>
        <v>Строительство распределительных сетей 10-0,4кВ в п. Янталь Усть-Кутского района, ул.Вокзальная, ул.Железнодорожная (0,4 МВА/1,1 км)</v>
      </c>
      <c r="C119" s="51"/>
      <c r="D119" s="51"/>
      <c r="E119" s="51"/>
      <c r="F119" s="51"/>
      <c r="G119" s="51"/>
      <c r="H119" s="56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101">
        <f>'П.1.1-24-29 '!J118</f>
        <v>0</v>
      </c>
      <c r="U119" s="101">
        <f>'П.1.1-24-29 '!K118</f>
        <v>0</v>
      </c>
      <c r="V119" s="101">
        <f>'П.1.1-24-29 '!L118</f>
        <v>0</v>
      </c>
      <c r="W119" s="101">
        <f>'П.1.1-24-29 '!M118</f>
        <v>0</v>
      </c>
      <c r="X119" s="5" t="str">
        <f>'П.1.1-24-29 '!N118</f>
        <v>0,4 МВА 
1,1 км</v>
      </c>
      <c r="Y119" s="101">
        <f>'П.1.1-24-29 '!O118</f>
        <v>0</v>
      </c>
      <c r="Z119" s="5" t="str">
        <f>'П.1.1-24-29 '!P118</f>
        <v>0,4 МВА 
1,1 км</v>
      </c>
      <c r="AA119" s="51"/>
      <c r="AB119" s="51"/>
      <c r="AC119" s="51"/>
      <c r="AD119" s="51"/>
      <c r="AE119" s="101">
        <f>'П.1.1-24-29 '!Q118</f>
        <v>0</v>
      </c>
      <c r="AF119" s="101">
        <f>'П.1.1-24-29 '!R118</f>
        <v>0</v>
      </c>
      <c r="AG119" s="101">
        <f>'П.1.1-24-29 '!S118</f>
        <v>0</v>
      </c>
      <c r="AH119" s="101">
        <f>'П.1.1-24-29 '!T118</f>
        <v>0</v>
      </c>
      <c r="AI119" s="5">
        <f>'П.1.1-24-29 '!U118</f>
        <v>6.1651870511844331</v>
      </c>
      <c r="AJ119" s="101">
        <f>'П.1.1-24-29 '!V118</f>
        <v>0</v>
      </c>
      <c r="AK119" s="7">
        <f t="shared" si="30"/>
        <v>6.1651870511844331</v>
      </c>
    </row>
    <row r="120" spans="1:37" s="59" customFormat="1" ht="71.25" customHeight="1" x14ac:dyDescent="0.25">
      <c r="A120" s="65" t="s">
        <v>481</v>
      </c>
      <c r="B120" s="9" t="str">
        <f>'П.1.1-24-29 '!B119</f>
        <v>Строительство распределительных сетей 10-0,4кВ в г.Тайшете (0,1 км)</v>
      </c>
      <c r="C120" s="51"/>
      <c r="D120" s="51"/>
      <c r="E120" s="51"/>
      <c r="F120" s="51"/>
      <c r="G120" s="51"/>
      <c r="H120" s="56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" t="str">
        <f>'П.1.1-24-29 '!J119</f>
        <v>0,1 км</v>
      </c>
      <c r="U120" s="101">
        <f>'П.1.1-24-29 '!K119</f>
        <v>0</v>
      </c>
      <c r="V120" s="101">
        <f>'П.1.1-24-29 '!L119</f>
        <v>0</v>
      </c>
      <c r="W120" s="101">
        <f>'П.1.1-24-29 '!M119</f>
        <v>0</v>
      </c>
      <c r="X120" s="101">
        <f>'П.1.1-24-29 '!N119</f>
        <v>0</v>
      </c>
      <c r="Y120" s="101">
        <f>'П.1.1-24-29 '!O119</f>
        <v>0</v>
      </c>
      <c r="Z120" s="5" t="str">
        <f>'П.1.1-24-29 '!P119</f>
        <v>0,1 км</v>
      </c>
      <c r="AA120" s="51"/>
      <c r="AB120" s="51"/>
      <c r="AC120" s="51"/>
      <c r="AD120" s="51"/>
      <c r="AE120" s="5">
        <f>'П.1.1-24-29 '!Q119</f>
        <v>0.39</v>
      </c>
      <c r="AF120" s="101">
        <f>'П.1.1-24-29 '!R119</f>
        <v>0</v>
      </c>
      <c r="AG120" s="101">
        <f>'П.1.1-24-29 '!S119</f>
        <v>0</v>
      </c>
      <c r="AH120" s="101">
        <f>'П.1.1-24-29 '!T119</f>
        <v>0</v>
      </c>
      <c r="AI120" s="101">
        <f>'П.1.1-24-29 '!U119</f>
        <v>0</v>
      </c>
      <c r="AJ120" s="101">
        <f>'П.1.1-24-29 '!V119</f>
        <v>0</v>
      </c>
      <c r="AK120" s="7">
        <f t="shared" si="30"/>
        <v>0.39</v>
      </c>
    </row>
    <row r="121" spans="1:37" s="1" customFormat="1" ht="78.75" customHeight="1" x14ac:dyDescent="0.25">
      <c r="A121" s="65" t="s">
        <v>482</v>
      </c>
      <c r="B121" s="9" t="str">
        <f>'П.1.1-24-29 '!B120</f>
        <v>Строительство распределительных сетей 10-0,4кВ в г.Тайшете, м-он Мясникова, ул.50 Лет ВЛКСМ,  ул.Тимирязева (0,4 МВА/0,83км)</v>
      </c>
      <c r="C121" s="5"/>
      <c r="D121" s="5"/>
      <c r="E121" s="5"/>
      <c r="F121" s="5"/>
      <c r="G121" s="5"/>
      <c r="H121" s="24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101">
        <f>'П.1.1-24-29 '!J120</f>
        <v>0</v>
      </c>
      <c r="U121" s="101">
        <f>'П.1.1-24-29 '!K120</f>
        <v>0</v>
      </c>
      <c r="V121" s="5" t="str">
        <f>'П.1.1-24-29 '!L120</f>
        <v>0,28 км</v>
      </c>
      <c r="W121" s="5" t="str">
        <f>'П.1.1-24-29 '!M120</f>
        <v>0,4 МВА</v>
      </c>
      <c r="X121" s="101">
        <f>'П.1.1-24-29 '!N120</f>
        <v>0</v>
      </c>
      <c r="Y121" s="5" t="str">
        <f>'П.1.1-24-29 '!O120</f>
        <v>0,55км</v>
      </c>
      <c r="Z121" s="5" t="str">
        <f>'П.1.1-24-29 '!P120</f>
        <v>0,4 МВА 
0,83 км</v>
      </c>
      <c r="AA121" s="5"/>
      <c r="AB121" s="5"/>
      <c r="AC121" s="5"/>
      <c r="AD121" s="5"/>
      <c r="AE121" s="101">
        <f>'П.1.1-24-29 '!Q120</f>
        <v>0</v>
      </c>
      <c r="AF121" s="101">
        <f>'П.1.1-24-29 '!R120</f>
        <v>0</v>
      </c>
      <c r="AG121" s="5">
        <f>'П.1.1-24-29 '!S120</f>
        <v>2.5</v>
      </c>
      <c r="AH121" s="5">
        <f>'П.1.1-24-29 '!T120</f>
        <v>1.8</v>
      </c>
      <c r="AI121" s="101">
        <f>'П.1.1-24-29 '!U120</f>
        <v>0</v>
      </c>
      <c r="AJ121" s="5">
        <f>'П.1.1-24-29 '!V120</f>
        <v>2.8</v>
      </c>
      <c r="AK121" s="7">
        <f t="shared" si="30"/>
        <v>7.1</v>
      </c>
    </row>
    <row r="122" spans="1:37" s="1" customFormat="1" ht="78.75" customHeight="1" x14ac:dyDescent="0.25">
      <c r="A122" s="65" t="s">
        <v>483</v>
      </c>
      <c r="B122" s="9" t="str">
        <f>'П.1.1-24-29 '!B121</f>
        <v>Строительство распределительных сетей 10-0,4кВ в г.Нижнеудинск, ул.Гагарина (0,16МВА)</v>
      </c>
      <c r="C122" s="5"/>
      <c r="D122" s="5"/>
      <c r="E122" s="5"/>
      <c r="F122" s="5"/>
      <c r="G122" s="5"/>
      <c r="H122" s="24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101">
        <f>'П.1.1-24-29 '!J121</f>
        <v>0</v>
      </c>
      <c r="U122" s="101">
        <f>'П.1.1-24-29 '!K121</f>
        <v>0</v>
      </c>
      <c r="V122" s="101">
        <f>'П.1.1-24-29 '!L121</f>
        <v>0</v>
      </c>
      <c r="W122" s="101">
        <f>'П.1.1-24-29 '!M121</f>
        <v>0</v>
      </c>
      <c r="X122" s="5" t="str">
        <f>'П.1.1-24-29 '!N121</f>
        <v>0,16 МВА</v>
      </c>
      <c r="Y122" s="101">
        <f>'П.1.1-24-29 '!O121</f>
        <v>0</v>
      </c>
      <c r="Z122" s="5" t="str">
        <f>'П.1.1-24-29 '!P121</f>
        <v>0,16 МВА</v>
      </c>
      <c r="AA122" s="5"/>
      <c r="AB122" s="5"/>
      <c r="AC122" s="5"/>
      <c r="AD122" s="5"/>
      <c r="AE122" s="101">
        <f>'П.1.1-24-29 '!Q121</f>
        <v>0</v>
      </c>
      <c r="AF122" s="101">
        <f>'П.1.1-24-29 '!R121</f>
        <v>0</v>
      </c>
      <c r="AG122" s="101">
        <f>'П.1.1-24-29 '!S121</f>
        <v>0</v>
      </c>
      <c r="AH122" s="101">
        <f>'П.1.1-24-29 '!T121</f>
        <v>0</v>
      </c>
      <c r="AI122" s="5">
        <f>'П.1.1-24-29 '!U121</f>
        <v>1.2</v>
      </c>
      <c r="AJ122" s="101">
        <f>'П.1.1-24-29 '!V121</f>
        <v>0</v>
      </c>
      <c r="AK122" s="7">
        <f t="shared" si="30"/>
        <v>1.2</v>
      </c>
    </row>
    <row r="123" spans="1:37" s="1" customFormat="1" ht="87.75" customHeight="1" x14ac:dyDescent="0.25">
      <c r="A123" s="65" t="s">
        <v>484</v>
      </c>
      <c r="B123" s="9" t="str">
        <f>'П.1.1-24-29 '!B122</f>
        <v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</v>
      </c>
      <c r="C123" s="5"/>
      <c r="D123" s="5"/>
      <c r="E123" s="5"/>
      <c r="F123" s="5"/>
      <c r="G123" s="5"/>
      <c r="H123" s="24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 t="str">
        <f>'П.1.1-24-29 '!J122</f>
        <v xml:space="preserve">ПИР </v>
      </c>
      <c r="U123" s="5" t="str">
        <f>'П.1.1-24-29 '!K122</f>
        <v>пункт - 2шт</v>
      </c>
      <c r="V123" s="101">
        <f>'П.1.1-24-29 '!L122</f>
        <v>0</v>
      </c>
      <c r="W123" s="101">
        <f>'П.1.1-24-29 '!M122</f>
        <v>0</v>
      </c>
      <c r="X123" s="101">
        <f>'П.1.1-24-29 '!N122</f>
        <v>0</v>
      </c>
      <c r="Y123" s="101">
        <f>'П.1.1-24-29 '!O122</f>
        <v>0</v>
      </c>
      <c r="Z123" s="5" t="str">
        <f>'П.1.1-24-29 '!P122</f>
        <v>пункт - 2шт</v>
      </c>
      <c r="AA123" s="5"/>
      <c r="AB123" s="5"/>
      <c r="AC123" s="5"/>
      <c r="AD123" s="5"/>
      <c r="AE123" s="5">
        <f>'П.1.1-24-29 '!Q122</f>
        <v>1.3080320000000001</v>
      </c>
      <c r="AF123" s="5">
        <f>'П.1.1-24-29 '!R122</f>
        <v>158.00823300000002</v>
      </c>
      <c r="AG123" s="101">
        <f>'П.1.1-24-29 '!S122</f>
        <v>0</v>
      </c>
      <c r="AH123" s="101">
        <f>'П.1.1-24-29 '!T122</f>
        <v>0</v>
      </c>
      <c r="AI123" s="101">
        <f>'П.1.1-24-29 '!U122</f>
        <v>0</v>
      </c>
      <c r="AJ123" s="101">
        <f>'П.1.1-24-29 '!V122</f>
        <v>0</v>
      </c>
      <c r="AK123" s="7">
        <f t="shared" si="30"/>
        <v>159.31626500000002</v>
      </c>
    </row>
    <row r="124" spans="1:37" x14ac:dyDescent="0.25">
      <c r="A124" s="65" t="s">
        <v>20</v>
      </c>
      <c r="B124" s="8"/>
      <c r="C124" s="5"/>
      <c r="D124" s="5"/>
      <c r="E124" s="5"/>
      <c r="F124" s="5"/>
      <c r="G124" s="5"/>
      <c r="H124" s="24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7"/>
      <c r="Z124" s="7"/>
      <c r="AA124" s="7"/>
      <c r="AB124" s="7"/>
      <c r="AC124" s="19"/>
      <c r="AD124" s="7"/>
      <c r="AE124" s="5"/>
      <c r="AF124" s="7"/>
      <c r="AG124" s="7"/>
      <c r="AH124" s="7"/>
      <c r="AI124" s="7"/>
      <c r="AJ124" s="7"/>
      <c r="AK124" s="7"/>
    </row>
    <row r="125" spans="1:37" x14ac:dyDescent="0.25">
      <c r="A125" s="66" t="s">
        <v>49</v>
      </c>
      <c r="B125" s="25" t="s">
        <v>50</v>
      </c>
      <c r="C125" s="5"/>
      <c r="D125" s="5"/>
      <c r="E125" s="5"/>
      <c r="F125" s="5"/>
      <c r="G125" s="5"/>
      <c r="H125" s="24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7"/>
      <c r="Z125" s="7"/>
      <c r="AA125" s="7"/>
      <c r="AB125" s="7"/>
      <c r="AC125" s="19"/>
      <c r="AD125" s="7"/>
      <c r="AE125" s="5"/>
      <c r="AF125" s="7"/>
      <c r="AG125" s="7"/>
      <c r="AH125" s="7"/>
      <c r="AI125" s="7"/>
      <c r="AJ125" s="7"/>
      <c r="AK125" s="7"/>
    </row>
    <row r="126" spans="1:37" x14ac:dyDescent="0.25">
      <c r="A126" s="28" t="s">
        <v>25</v>
      </c>
      <c r="B126" s="9" t="s">
        <v>23</v>
      </c>
      <c r="C126" s="5"/>
      <c r="D126" s="5"/>
      <c r="E126" s="5"/>
      <c r="F126" s="5"/>
      <c r="G126" s="5"/>
      <c r="H126" s="24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7"/>
      <c r="Z126" s="7"/>
      <c r="AA126" s="7"/>
      <c r="AB126" s="7"/>
      <c r="AC126" s="7"/>
      <c r="AD126" s="7"/>
      <c r="AE126" s="5"/>
      <c r="AF126" s="7"/>
      <c r="AG126" s="7"/>
      <c r="AH126" s="7"/>
      <c r="AI126" s="7"/>
      <c r="AJ126" s="7"/>
      <c r="AK126" s="7"/>
    </row>
    <row r="127" spans="1:37" x14ac:dyDescent="0.25">
      <c r="A127" s="28"/>
      <c r="B127" s="9" t="s">
        <v>51</v>
      </c>
      <c r="C127" s="5"/>
      <c r="D127" s="5"/>
      <c r="E127" s="5"/>
      <c r="F127" s="5"/>
      <c r="G127" s="5"/>
      <c r="H127" s="24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7"/>
      <c r="Z127" s="7"/>
      <c r="AA127" s="7"/>
      <c r="AB127" s="7"/>
      <c r="AC127" s="7"/>
      <c r="AD127" s="7"/>
      <c r="AE127" s="5"/>
      <c r="AF127" s="7"/>
      <c r="AG127" s="7"/>
      <c r="AH127" s="7"/>
      <c r="AI127" s="7"/>
      <c r="AJ127" s="7"/>
      <c r="AK127" s="7"/>
    </row>
    <row r="128" spans="1:37" x14ac:dyDescent="0.25">
      <c r="A128" s="28" t="s">
        <v>26</v>
      </c>
      <c r="B128" s="9" t="s">
        <v>24</v>
      </c>
      <c r="C128" s="5"/>
      <c r="D128" s="5"/>
      <c r="E128" s="5"/>
      <c r="F128" s="5"/>
      <c r="G128" s="5"/>
      <c r="H128" s="24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</row>
    <row r="129" spans="1:221" x14ac:dyDescent="0.25">
      <c r="A129" s="28"/>
      <c r="B129" s="9" t="s">
        <v>51</v>
      </c>
      <c r="C129" s="5"/>
      <c r="D129" s="5"/>
      <c r="E129" s="5"/>
      <c r="F129" s="5"/>
      <c r="G129" s="5"/>
      <c r="H129" s="24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</row>
    <row r="130" spans="1:221" x14ac:dyDescent="0.25">
      <c r="A130" s="65" t="s">
        <v>20</v>
      </c>
      <c r="B130" s="8"/>
      <c r="C130" s="5"/>
      <c r="D130" s="5"/>
      <c r="E130" s="5"/>
      <c r="F130" s="5"/>
      <c r="G130" s="5"/>
      <c r="H130" s="24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</row>
    <row r="131" spans="1:221" ht="18.75" hidden="1" customHeight="1" x14ac:dyDescent="0.25">
      <c r="A131" s="235" t="s">
        <v>52</v>
      </c>
      <c r="B131" s="235"/>
      <c r="C131" s="5"/>
      <c r="D131" s="5"/>
      <c r="E131" s="5"/>
      <c r="F131" s="5"/>
      <c r="G131" s="5"/>
      <c r="H131" s="24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</row>
    <row r="132" spans="1:221" x14ac:dyDescent="0.25">
      <c r="A132" s="234" t="s">
        <v>52</v>
      </c>
      <c r="B132" s="235"/>
      <c r="C132" s="5"/>
      <c r="D132" s="5"/>
      <c r="E132" s="5"/>
      <c r="F132" s="5"/>
      <c r="G132" s="5"/>
      <c r="H132" s="24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7"/>
      <c r="Z132" s="7"/>
      <c r="AA132" s="7"/>
      <c r="AB132" s="7"/>
      <c r="AC132" s="7"/>
      <c r="AD132" s="7"/>
      <c r="AE132" s="7"/>
      <c r="AF132" s="15"/>
      <c r="AG132" s="15"/>
      <c r="AH132" s="15"/>
      <c r="AI132" s="15"/>
      <c r="AJ132" s="15"/>
      <c r="AK132" s="15"/>
    </row>
    <row r="133" spans="1:221" ht="37.5" x14ac:dyDescent="0.25">
      <c r="A133" s="62"/>
      <c r="B133" s="25" t="s">
        <v>53</v>
      </c>
      <c r="C133" s="5"/>
      <c r="D133" s="5"/>
      <c r="E133" s="5"/>
      <c r="F133" s="5"/>
      <c r="G133" s="5"/>
      <c r="H133" s="24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</row>
    <row r="134" spans="1:221" x14ac:dyDescent="0.25">
      <c r="A134" s="65" t="s">
        <v>20</v>
      </c>
      <c r="B134" s="8"/>
      <c r="C134" s="5"/>
      <c r="D134" s="5"/>
      <c r="E134" s="5"/>
      <c r="F134" s="5"/>
      <c r="G134" s="5"/>
      <c r="H134" s="24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</row>
    <row r="135" spans="1:221" ht="23.25" x14ac:dyDescent="0.35">
      <c r="O135" s="22"/>
      <c r="P135" s="22"/>
      <c r="Q135" s="22"/>
      <c r="R135" s="22"/>
      <c r="S135" s="23"/>
    </row>
    <row r="136" spans="1:221" s="2" customFormat="1" x14ac:dyDescent="0.25">
      <c r="A136" s="29" t="s">
        <v>75</v>
      </c>
      <c r="B136" s="30" t="s">
        <v>76</v>
      </c>
      <c r="T136" s="69"/>
      <c r="AE136" s="60"/>
    </row>
    <row r="137" spans="1:221" s="2" customFormat="1" x14ac:dyDescent="0.25">
      <c r="A137" s="29" t="s">
        <v>77</v>
      </c>
      <c r="B137" s="31" t="s">
        <v>78</v>
      </c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69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60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</row>
    <row r="138" spans="1:221" s="2" customFormat="1" x14ac:dyDescent="0.25">
      <c r="A138" s="29" t="s">
        <v>79</v>
      </c>
      <c r="B138" s="30" t="s">
        <v>80</v>
      </c>
      <c r="T138" s="69"/>
      <c r="AE138" s="60"/>
    </row>
    <row r="139" spans="1:221" s="2" customFormat="1" ht="27" customHeight="1" x14ac:dyDescent="0.25">
      <c r="B139" s="30" t="s">
        <v>81</v>
      </c>
      <c r="T139" s="69"/>
      <c r="AE139" s="60"/>
    </row>
    <row r="140" spans="1:221" x14ac:dyDescent="0.25">
      <c r="B140" s="10"/>
    </row>
  </sheetData>
  <mergeCells count="34">
    <mergeCell ref="AH8:AK8"/>
    <mergeCell ref="AI1:AK1"/>
    <mergeCell ref="AI2:AK2"/>
    <mergeCell ref="AI3:AK3"/>
    <mergeCell ref="AI4:AK4"/>
    <mergeCell ref="AI7:AK7"/>
    <mergeCell ref="A10:AK10"/>
    <mergeCell ref="A11:AK11"/>
    <mergeCell ref="A13:A15"/>
    <mergeCell ref="B13:B15"/>
    <mergeCell ref="C13:H14"/>
    <mergeCell ref="I13:N14"/>
    <mergeCell ref="O13:O15"/>
    <mergeCell ref="P13:AK13"/>
    <mergeCell ref="P14:T14"/>
    <mergeCell ref="U14:U15"/>
    <mergeCell ref="AJ14:AJ15"/>
    <mergeCell ref="AK14:AK15"/>
    <mergeCell ref="A132:B132"/>
    <mergeCell ref="AF14:AF15"/>
    <mergeCell ref="AG14:AG15"/>
    <mergeCell ref="AH14:AH15"/>
    <mergeCell ref="AI14:AI15"/>
    <mergeCell ref="V14:V15"/>
    <mergeCell ref="W14:W15"/>
    <mergeCell ref="X14:X15"/>
    <mergeCell ref="Y14:Y15"/>
    <mergeCell ref="Z14:Z15"/>
    <mergeCell ref="AA14:AE14"/>
    <mergeCell ref="C15:H15"/>
    <mergeCell ref="I15:N15"/>
    <mergeCell ref="P16:Z16"/>
    <mergeCell ref="AA16:AK16"/>
    <mergeCell ref="A131:B131"/>
  </mergeCells>
  <phoneticPr fontId="8" type="noConversion"/>
  <printOptions horizontalCentered="1"/>
  <pageMargins left="0.19685039370078741" right="0.19685039370078741" top="0.19685039370078741" bottom="0.19685039370078741" header="0" footer="0"/>
  <pageSetup paperSize="9" scale="32" fitToHeight="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П.1.1-24-29 </vt:lpstr>
      <vt:lpstr>П.2.2 (24-29)</vt:lpstr>
      <vt:lpstr>П.1.3 (24-29)</vt:lpstr>
      <vt:lpstr>'П.1.1-24-29 '!Область_печати</vt:lpstr>
      <vt:lpstr>'П.1.3 (24-29)'!Область_печати</vt:lpstr>
      <vt:lpstr>'П.2.2 (24-29)'!Область_печати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2024-10-30T07:36:51Z</dcterms:modified>
</cp:coreProperties>
</file>